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6" activeTab="0"/>
  </bookViews>
  <sheets>
    <sheet name="zał. s. 1,2" sheetId="1" r:id="rId1"/>
    <sheet name="zał.s.3,4" sheetId="2" r:id="rId2"/>
  </sheets>
  <definedNames>
    <definedName name="_xlnm.Print_Titles" localSheetId="0">'zał. s. 1,2'!$11:$11</definedName>
    <definedName name="_xlnm.Print_Titles" localSheetId="1">'zał.s.3,4'!$2:$3</definedName>
  </definedNames>
  <calcPr fullCalcOnLoad="1"/>
</workbook>
</file>

<file path=xl/sharedStrings.xml><?xml version="1.0" encoding="utf-8"?>
<sst xmlns="http://schemas.openxmlformats.org/spreadsheetml/2006/main" count="280" uniqueCount="82">
  <si>
    <t xml:space="preserve">Załącznik </t>
  </si>
  <si>
    <t>do Zarządzenia Nr 24/12</t>
  </si>
  <si>
    <t>do Zarządzenia Nr 32/12</t>
  </si>
  <si>
    <t>do Zarządzenia Nr 58/12</t>
  </si>
  <si>
    <t>do Zarządzenia Nr 67/12</t>
  </si>
  <si>
    <t>do Zarządzenia Nr 95/12</t>
  </si>
  <si>
    <t>do Zarządzenia Nr 113/12</t>
  </si>
  <si>
    <t>do Zarządzenia Nr 139/12</t>
  </si>
  <si>
    <t>do Zarządzenia Nr 144/12</t>
  </si>
  <si>
    <t>do Zarządzenia Nr 163/12</t>
  </si>
  <si>
    <t>do Zarządzenia Nr 174/12</t>
  </si>
  <si>
    <t xml:space="preserve">Burmistrza Trzcianki </t>
  </si>
  <si>
    <t>z dnia 29 lutego 2012 r.</t>
  </si>
  <si>
    <t>z dnia 23 marca 2012 r.</t>
  </si>
  <si>
    <t>z dnia 30 kwietnia 2012 r.</t>
  </si>
  <si>
    <t>z dnia 9 maja 2012 r.</t>
  </si>
  <si>
    <t>z dnia 29 czerwca 2012 r.</t>
  </si>
  <si>
    <t>z dnia 11 lipca 2012 r.</t>
  </si>
  <si>
    <t>z dnia 30 sierpnia 2012 r.</t>
  </si>
  <si>
    <t>z dnia 21 września 2012 r.</t>
  </si>
  <si>
    <t>z dnia 26 października 2012 r.</t>
  </si>
  <si>
    <t>z dnia 13 listopada 2012 r.</t>
  </si>
  <si>
    <t>Plan finansowy zadań z zakresu administracji rządowej oraz innych zadań zleconych na 2012 rok</t>
  </si>
  <si>
    <t>I.  Plan dochodów związanych z realizacją zadań z zakresu administracji rządowej 
na  2012 rok</t>
  </si>
  <si>
    <t>dział</t>
  </si>
  <si>
    <t>rozdział</t>
  </si>
  <si>
    <t>§</t>
  </si>
  <si>
    <t>nazwa</t>
  </si>
  <si>
    <t>plan</t>
  </si>
  <si>
    <t>zmiany</t>
  </si>
  <si>
    <t>plan pprzed zmianami</t>
  </si>
  <si>
    <t>plan przed zmianami</t>
  </si>
  <si>
    <t>plan po zmianach</t>
  </si>
  <si>
    <t xml:space="preserve">plan </t>
  </si>
  <si>
    <t>0970</t>
  </si>
  <si>
    <t>wpływy z różnych dochodów</t>
  </si>
  <si>
    <t>II. Plan dotacji celowych na wykonywane zadania na 2012 rok</t>
  </si>
  <si>
    <t>010</t>
  </si>
  <si>
    <t>Rolnictwo i łowiectwo</t>
  </si>
  <si>
    <t>01095</t>
  </si>
  <si>
    <t>pozostała działalność</t>
  </si>
  <si>
    <t>dotacje celowe otrzymane z budżetu państwa na realizację zadań bieżących z zakresu administracji rządowej oraz innych zadań zleconych gminie (związkom gmin) ustawami</t>
  </si>
  <si>
    <t>750</t>
  </si>
  <si>
    <t xml:space="preserve">Administracja publiczna </t>
  </si>
  <si>
    <t>urzędy wojewódzkie</t>
  </si>
  <si>
    <t>2010</t>
  </si>
  <si>
    <t>Oświata i wychowanie</t>
  </si>
  <si>
    <t>szkoły podstawowe</t>
  </si>
  <si>
    <t>dotacje celowe otrzymane z budżetu państwa na realizację własnych zadań bieżących gmin (związków gmin)</t>
  </si>
  <si>
    <t>852</t>
  </si>
  <si>
    <t xml:space="preserve">Pomoc społeczna </t>
  </si>
  <si>
    <t>świadczenia rodzinne, świadczenie z funduszu alimentacyjnego oraz składki na ubezpieczenia emerytalne i rentowe 
z ubezpieczenia społecznego</t>
  </si>
  <si>
    <t>składki na ubezpieczenie zdrowotne opłacane za osoby pobierające niektóre świadczenia z pomocy społecznej, niektóre świadczenia rodzinne oraz z aosoby uczestniczące w zajęciach w centrum integracji społecznej</t>
  </si>
  <si>
    <t>85214</t>
  </si>
  <si>
    <t>zasiłki i pomoc w naturze oraz składki na ubezpieczenia emerytalne i rentowe</t>
  </si>
  <si>
    <t>zasiłki stałe</t>
  </si>
  <si>
    <t>85219</t>
  </si>
  <si>
    <t>ośrodki pomocy społecznej</t>
  </si>
  <si>
    <t>usuwanie skutków klęsk żywiołowych</t>
  </si>
  <si>
    <t>Edukacyjna opieka wychowawcza</t>
  </si>
  <si>
    <t>pomoc materialna dla uczniów</t>
  </si>
  <si>
    <t>razem</t>
  </si>
  <si>
    <t>III. Plan finansowy wydatków na 2012 rok w ramach przyznanych dotacji celowych na wykonywane 
zadania własne i zlecone</t>
  </si>
  <si>
    <t>własne</t>
  </si>
  <si>
    <t>zlecone</t>
  </si>
  <si>
    <t>wynagrodzenia osobowe pracowników</t>
  </si>
  <si>
    <t>składki na ubezpieczenia społeczne</t>
  </si>
  <si>
    <t>składki na Fundusz Pracy</t>
  </si>
  <si>
    <t>zakup materiałów i wyposażenia</t>
  </si>
  <si>
    <t>zakup usług pozostałych</t>
  </si>
  <si>
    <t>rózne opłaty i składki</t>
  </si>
  <si>
    <t>dodatkowe wynagrodzenie roczne</t>
  </si>
  <si>
    <t>odpisy na zakładowy fundusz świadczeń socjalnych</t>
  </si>
  <si>
    <t>zakup pomocy dydaktycznych</t>
  </si>
  <si>
    <t>wynagrodzenia bezosobowe</t>
  </si>
  <si>
    <t>świadczenia społeczne</t>
  </si>
  <si>
    <t>składki na ubezpieczenie zdrowotne opłacane za osoby pobierające niektóre świadczenia z pomocy społecznej oraz niektóre świadczenia rodzinne</t>
  </si>
  <si>
    <t>składki na ubezpieczenia zdrowotne</t>
  </si>
  <si>
    <t xml:space="preserve">zasiłki i pomoc w naturze oraz składki na ubezpieczenia emerytalne i rentowe </t>
  </si>
  <si>
    <t>stypendia dla uczniów</t>
  </si>
  <si>
    <t>inne formy pomocy uczniom</t>
  </si>
  <si>
    <t>Suma: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</si>
</sst>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_ ;\-#,##0.00\ "/>
  </numFmts>
  <fonts count="9">
    <font>
      <sz val="10"/>
      <name val="Arial CE"/>
      <family val="2"/>
    </font>
    <font>
      <sz val="10"/>
      <name val="Arial"/>
      <family val="0"/>
    </font>
    <font>
      <sz val="9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2" fillId="0" borderId="0" xfId="0" applyFont="1" applyFill="1" applyAlignment="1">
      <alignment/>
    </xf>
    <xf numFmtId="165" fontId="3" fillId="0" borderId="0" xfId="0" applyNumberFormat="1" applyFont="1" applyFill="1" applyAlignment="1">
      <alignment vertical="center"/>
    </xf>
    <xf numFmtId="164" fontId="4" fillId="0" borderId="0" xfId="0" applyFont="1" applyFill="1" applyBorder="1" applyAlignment="1">
      <alignment horizontal="center" wrapText="1"/>
    </xf>
    <xf numFmtId="164" fontId="4" fillId="0" borderId="1" xfId="0" applyFont="1" applyFill="1" applyBorder="1" applyAlignment="1">
      <alignment horizontal="center" wrapText="1"/>
    </xf>
    <xf numFmtId="164" fontId="5" fillId="2" borderId="2" xfId="0" applyFont="1" applyFill="1" applyBorder="1" applyAlignment="1">
      <alignment horizontal="center" vertical="center" wrapText="1"/>
    </xf>
    <xf numFmtId="164" fontId="5" fillId="2" borderId="3" xfId="0" applyFont="1" applyFill="1" applyBorder="1" applyAlignment="1">
      <alignment horizontal="center" vertical="center" wrapText="1"/>
    </xf>
    <xf numFmtId="166" fontId="5" fillId="2" borderId="2" xfId="0" applyNumberFormat="1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 horizontal="left" vertical="center" wrapText="1" indent="1"/>
    </xf>
    <xf numFmtId="165" fontId="2" fillId="0" borderId="2" xfId="0" applyNumberFormat="1" applyFont="1" applyFill="1" applyBorder="1" applyAlignment="1">
      <alignment horizontal="right" vertical="center" wrapText="1"/>
    </xf>
    <xf numFmtId="164" fontId="5" fillId="0" borderId="0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left" vertical="center" wrapText="1"/>
    </xf>
    <xf numFmtId="164" fontId="5" fillId="2" borderId="2" xfId="0" applyFont="1" applyFill="1" applyBorder="1" applyAlignment="1">
      <alignment horizontal="left" vertical="center" wrapText="1" indent="1"/>
    </xf>
    <xf numFmtId="166" fontId="5" fillId="2" borderId="2" xfId="0" applyNumberFormat="1" applyFont="1" applyFill="1" applyBorder="1" applyAlignment="1">
      <alignment horizontal="right" vertical="center" wrapText="1"/>
    </xf>
    <xf numFmtId="164" fontId="3" fillId="2" borderId="2" xfId="0" applyFont="1" applyFill="1" applyBorder="1" applyAlignment="1">
      <alignment horizontal="center" vertical="center" wrapText="1"/>
    </xf>
    <xf numFmtId="164" fontId="3" fillId="2" borderId="3" xfId="0" applyFont="1" applyFill="1" applyBorder="1" applyAlignment="1">
      <alignment horizontal="center" vertical="center" wrapText="1"/>
    </xf>
    <xf numFmtId="164" fontId="3" fillId="2" borderId="2" xfId="0" applyFont="1" applyFill="1" applyBorder="1" applyAlignment="1">
      <alignment horizontal="left" vertical="center" wrapText="1" indent="1"/>
    </xf>
    <xf numFmtId="166" fontId="3" fillId="2" borderId="2" xfId="0" applyNumberFormat="1" applyFont="1" applyFill="1" applyBorder="1" applyAlignment="1">
      <alignment horizontal="center" vertical="center" wrapText="1"/>
    </xf>
    <xf numFmtId="166" fontId="3" fillId="2" borderId="2" xfId="0" applyNumberFormat="1" applyFont="1" applyFill="1" applyBorder="1" applyAlignment="1">
      <alignment horizontal="right" vertical="center" wrapText="1"/>
    </xf>
    <xf numFmtId="164" fontId="2" fillId="2" borderId="2" xfId="0" applyFont="1" applyFill="1" applyBorder="1" applyAlignment="1">
      <alignment horizontal="center" vertical="center"/>
    </xf>
    <xf numFmtId="164" fontId="2" fillId="2" borderId="3" xfId="0" applyFont="1" applyFill="1" applyBorder="1" applyAlignment="1">
      <alignment horizontal="center" vertical="center"/>
    </xf>
    <xf numFmtId="164" fontId="3" fillId="2" borderId="3" xfId="0" applyFont="1" applyFill="1" applyBorder="1" applyAlignment="1">
      <alignment horizontal="center" vertical="center"/>
    </xf>
    <xf numFmtId="166" fontId="3" fillId="2" borderId="2" xfId="0" applyNumberFormat="1" applyFont="1" applyFill="1" applyBorder="1" applyAlignment="1">
      <alignment horizontal="right" vertical="center"/>
    </xf>
    <xf numFmtId="164" fontId="3" fillId="2" borderId="2" xfId="0" applyFont="1" applyFill="1" applyBorder="1" applyAlignment="1">
      <alignment horizontal="center" vertical="center"/>
    </xf>
    <xf numFmtId="164" fontId="5" fillId="2" borderId="2" xfId="0" applyFont="1" applyFill="1" applyBorder="1" applyAlignment="1">
      <alignment horizontal="center" vertical="center"/>
    </xf>
    <xf numFmtId="166" fontId="5" fillId="2" borderId="2" xfId="0" applyNumberFormat="1" applyFont="1" applyFill="1" applyBorder="1" applyAlignment="1">
      <alignment horizontal="right" vertical="center"/>
    </xf>
    <xf numFmtId="164" fontId="5" fillId="0" borderId="0" xfId="0" applyFont="1" applyAlignment="1">
      <alignment/>
    </xf>
    <xf numFmtId="164" fontId="3" fillId="0" borderId="4" xfId="0" applyFont="1" applyFill="1" applyBorder="1" applyAlignment="1">
      <alignment horizontal="left" vertical="center" wrapText="1" indent="1"/>
    </xf>
    <xf numFmtId="164" fontId="5" fillId="2" borderId="3" xfId="0" applyFont="1" applyFill="1" applyBorder="1" applyAlignment="1">
      <alignment horizontal="center" vertical="center"/>
    </xf>
    <xf numFmtId="164" fontId="3" fillId="0" borderId="2" xfId="0" applyFont="1" applyFill="1" applyBorder="1" applyAlignment="1">
      <alignment horizontal="center" vertical="center"/>
    </xf>
    <xf numFmtId="164" fontId="3" fillId="0" borderId="3" xfId="0" applyFont="1" applyFill="1" applyBorder="1" applyAlignment="1">
      <alignment horizontal="center" vertical="center"/>
    </xf>
    <xf numFmtId="164" fontId="5" fillId="0" borderId="4" xfId="0" applyFont="1" applyFill="1" applyBorder="1" applyAlignment="1">
      <alignment horizontal="left" vertical="center" wrapText="1" indent="1"/>
    </xf>
    <xf numFmtId="164" fontId="6" fillId="0" borderId="5" xfId="0" applyFont="1" applyFill="1" applyBorder="1" applyAlignment="1">
      <alignment horizontal="center" vertical="center" wrapText="1"/>
    </xf>
    <xf numFmtId="164" fontId="6" fillId="0" borderId="5" xfId="0" applyFont="1" applyFill="1" applyBorder="1" applyAlignment="1">
      <alignment horizontal="center" vertical="center"/>
    </xf>
    <xf numFmtId="164" fontId="6" fillId="0" borderId="6" xfId="0" applyFont="1" applyFill="1" applyBorder="1" applyAlignment="1">
      <alignment horizontal="center" vertical="center"/>
    </xf>
    <xf numFmtId="164" fontId="6" fillId="2" borderId="4" xfId="0" applyFont="1" applyFill="1" applyBorder="1" applyAlignment="1">
      <alignment horizontal="center" vertical="center" wrapText="1"/>
    </xf>
    <xf numFmtId="166" fontId="2" fillId="0" borderId="0" xfId="0" applyNumberFormat="1" applyFont="1" applyAlignment="1">
      <alignment/>
    </xf>
    <xf numFmtId="164" fontId="7" fillId="0" borderId="1" xfId="0" applyFont="1" applyFill="1" applyBorder="1" applyAlignment="1">
      <alignment horizontal="center" vertical="center" wrapText="1"/>
    </xf>
    <xf numFmtId="164" fontId="5" fillId="0" borderId="2" xfId="0" applyFont="1" applyFill="1" applyBorder="1" applyAlignment="1">
      <alignment horizontal="center" vertical="center" wrapText="1"/>
    </xf>
    <xf numFmtId="164" fontId="7" fillId="0" borderId="2" xfId="0" applyFont="1" applyFill="1" applyBorder="1" applyAlignment="1">
      <alignment horizontal="center" vertical="center" wrapText="1"/>
    </xf>
    <xf numFmtId="164" fontId="8" fillId="0" borderId="2" xfId="0" applyFont="1" applyBorder="1" applyAlignment="1">
      <alignment horizontal="center" vertical="center"/>
    </xf>
    <xf numFmtId="164" fontId="5" fillId="0" borderId="3" xfId="0" applyFont="1" applyFill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right" vertical="center"/>
    </xf>
    <xf numFmtId="164" fontId="3" fillId="0" borderId="2" xfId="0" applyFont="1" applyFill="1" applyBorder="1" applyAlignment="1">
      <alignment horizontal="center" vertical="center" wrapText="1"/>
    </xf>
    <xf numFmtId="164" fontId="3" fillId="0" borderId="3" xfId="0" applyFont="1" applyFill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right" vertical="center"/>
    </xf>
    <xf numFmtId="164" fontId="5" fillId="0" borderId="2" xfId="0" applyFont="1" applyFill="1" applyBorder="1" applyAlignment="1">
      <alignment horizontal="center" vertical="center"/>
    </xf>
    <xf numFmtId="164" fontId="5" fillId="0" borderId="3" xfId="0" applyFont="1" applyFill="1" applyBorder="1" applyAlignment="1">
      <alignment horizontal="center" vertical="center"/>
    </xf>
    <xf numFmtId="164" fontId="3" fillId="0" borderId="0" xfId="0" applyFont="1" applyFill="1" applyAlignment="1">
      <alignment/>
    </xf>
    <xf numFmtId="164" fontId="6" fillId="0" borderId="2" xfId="0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vertical="center"/>
    </xf>
    <xf numFmtId="164" fontId="3" fillId="0" borderId="2" xfId="0" applyFont="1" applyFill="1" applyBorder="1" applyAlignment="1">
      <alignment horizontal="left" vertical="center" wrapText="1" indent="1"/>
    </xf>
    <xf numFmtId="164" fontId="3" fillId="2" borderId="4" xfId="0" applyFont="1" applyFill="1" applyBorder="1" applyAlignment="1">
      <alignment horizontal="left" vertical="center" wrapText="1" indent="1"/>
    </xf>
    <xf numFmtId="165" fontId="3" fillId="2" borderId="2" xfId="0" applyNumberFormat="1" applyFont="1" applyFill="1" applyBorder="1" applyAlignment="1">
      <alignment horizontal="right" vertical="center"/>
    </xf>
    <xf numFmtId="164" fontId="3" fillId="2" borderId="0" xfId="0" applyFont="1" applyFill="1" applyAlignment="1">
      <alignment/>
    </xf>
    <xf numFmtId="165" fontId="5" fillId="2" borderId="2" xfId="0" applyNumberFormat="1" applyFont="1" applyFill="1" applyBorder="1" applyAlignment="1">
      <alignment horizontal="right" vertical="center"/>
    </xf>
    <xf numFmtId="164" fontId="5" fillId="0" borderId="0" xfId="0" applyFont="1" applyFill="1" applyAlignment="1">
      <alignment/>
    </xf>
    <xf numFmtId="164" fontId="5" fillId="2" borderId="0" xfId="0" applyFont="1" applyFill="1" applyAlignment="1">
      <alignment/>
    </xf>
    <xf numFmtId="164" fontId="0" fillId="0" borderId="0" xfId="0" applyFill="1" applyAlignment="1">
      <alignment/>
    </xf>
    <xf numFmtId="164" fontId="5" fillId="0" borderId="0" xfId="0" applyFont="1" applyAlignment="1">
      <alignment horizontal="right"/>
    </xf>
    <xf numFmtId="165" fontId="5" fillId="0" borderId="0" xfId="0" applyNumberFormat="1" applyFont="1" applyAlignment="1">
      <alignment/>
    </xf>
    <xf numFmtId="165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8"/>
  <sheetViews>
    <sheetView tabSelected="1" workbookViewId="0" topLeftCell="A1">
      <selection activeCell="A7" sqref="A7"/>
    </sheetView>
  </sheetViews>
  <sheetFormatPr defaultColWidth="9.00390625" defaultRowHeight="12.75"/>
  <cols>
    <col min="1" max="1" width="6.75390625" style="1" customWidth="1"/>
    <col min="2" max="2" width="7.25390625" style="1" customWidth="1"/>
    <col min="3" max="3" width="5.00390625" style="1" customWidth="1"/>
    <col min="4" max="4" width="40.25390625" style="1" customWidth="1"/>
    <col min="5" max="22" width="0" style="1" hidden="1" customWidth="1"/>
    <col min="23" max="23" width="12.75390625" style="1" customWidth="1"/>
    <col min="24" max="24" width="11.375" style="1" customWidth="1"/>
    <col min="25" max="25" width="12.75390625" style="1" customWidth="1"/>
  </cols>
  <sheetData>
    <row r="1" spans="5:25" ht="12.75">
      <c r="E1" s="2"/>
      <c r="F1" s="2" t="s">
        <v>0</v>
      </c>
      <c r="G1" s="2"/>
      <c r="H1" s="2" t="s">
        <v>0</v>
      </c>
      <c r="I1" s="2"/>
      <c r="J1" s="2" t="s">
        <v>0</v>
      </c>
      <c r="K1" s="2"/>
      <c r="L1" s="2" t="s">
        <v>0</v>
      </c>
      <c r="M1" s="2"/>
      <c r="N1" s="2" t="s">
        <v>0</v>
      </c>
      <c r="O1" s="2"/>
      <c r="P1" s="2" t="s">
        <v>0</v>
      </c>
      <c r="Q1" s="2"/>
      <c r="R1" s="2" t="s">
        <v>0</v>
      </c>
      <c r="S1" s="2"/>
      <c r="T1" s="2" t="s">
        <v>0</v>
      </c>
      <c r="U1" s="2"/>
      <c r="V1" s="2" t="s">
        <v>0</v>
      </c>
      <c r="W1" s="2"/>
      <c r="X1" s="2" t="s">
        <v>0</v>
      </c>
      <c r="Y1" s="2"/>
    </row>
    <row r="2" spans="5:25" ht="12.75">
      <c r="E2" s="2"/>
      <c r="F2" s="2" t="s">
        <v>1</v>
      </c>
      <c r="G2" s="2"/>
      <c r="H2" s="2" t="s">
        <v>2</v>
      </c>
      <c r="I2" s="2"/>
      <c r="J2" s="2" t="s">
        <v>3</v>
      </c>
      <c r="K2" s="2"/>
      <c r="L2" s="2" t="s">
        <v>4</v>
      </c>
      <c r="M2" s="2"/>
      <c r="N2" s="2" t="s">
        <v>5</v>
      </c>
      <c r="O2" s="2"/>
      <c r="P2" s="2" t="s">
        <v>6</v>
      </c>
      <c r="Q2" s="2"/>
      <c r="R2" s="2" t="s">
        <v>7</v>
      </c>
      <c r="S2" s="2"/>
      <c r="T2" s="2" t="s">
        <v>8</v>
      </c>
      <c r="U2" s="2"/>
      <c r="V2" s="2" t="s">
        <v>9</v>
      </c>
      <c r="W2" s="2"/>
      <c r="X2" s="2" t="s">
        <v>10</v>
      </c>
      <c r="Y2" s="2"/>
    </row>
    <row r="3" spans="5:25" ht="12.75">
      <c r="E3" s="2"/>
      <c r="F3" s="2" t="s">
        <v>11</v>
      </c>
      <c r="G3" s="2"/>
      <c r="H3" s="2" t="s">
        <v>11</v>
      </c>
      <c r="I3" s="2"/>
      <c r="J3" s="2" t="s">
        <v>11</v>
      </c>
      <c r="K3" s="2"/>
      <c r="L3" s="2" t="s">
        <v>11</v>
      </c>
      <c r="M3" s="2"/>
      <c r="N3" s="2" t="s">
        <v>11</v>
      </c>
      <c r="O3" s="2"/>
      <c r="P3" s="2" t="s">
        <v>11</v>
      </c>
      <c r="Q3" s="2"/>
      <c r="R3" s="2" t="s">
        <v>11</v>
      </c>
      <c r="S3" s="2"/>
      <c r="T3" s="2" t="s">
        <v>11</v>
      </c>
      <c r="U3" s="2"/>
      <c r="V3" s="2" t="s">
        <v>11</v>
      </c>
      <c r="W3" s="2"/>
      <c r="X3" s="2" t="s">
        <v>11</v>
      </c>
      <c r="Y3" s="2"/>
    </row>
    <row r="4" spans="1:25" ht="12.75">
      <c r="A4" s="3"/>
      <c r="B4" s="3"/>
      <c r="C4" s="3"/>
      <c r="D4" s="3"/>
      <c r="E4" s="4"/>
      <c r="F4" s="4" t="s">
        <v>12</v>
      </c>
      <c r="G4" s="4"/>
      <c r="H4" s="4" t="s">
        <v>13</v>
      </c>
      <c r="I4" s="4"/>
      <c r="J4" s="4" t="s">
        <v>14</v>
      </c>
      <c r="K4" s="4"/>
      <c r="L4" s="4" t="s">
        <v>15</v>
      </c>
      <c r="M4" s="4"/>
      <c r="N4" s="4" t="s">
        <v>16</v>
      </c>
      <c r="O4" s="4"/>
      <c r="P4" s="4" t="s">
        <v>17</v>
      </c>
      <c r="Q4" s="4"/>
      <c r="R4" s="4" t="s">
        <v>18</v>
      </c>
      <c r="S4" s="4"/>
      <c r="T4" s="4" t="s">
        <v>19</v>
      </c>
      <c r="U4" s="4"/>
      <c r="V4" s="4" t="s">
        <v>20</v>
      </c>
      <c r="W4" s="4"/>
      <c r="X4" s="4" t="s">
        <v>21</v>
      </c>
      <c r="Y4" s="4"/>
    </row>
    <row r="5" spans="1:25" ht="33" customHeight="1">
      <c r="A5" s="5" t="s">
        <v>22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39" customHeight="1">
      <c r="A6" s="6" t="s">
        <v>23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33" customHeight="1">
      <c r="A7" s="7" t="s">
        <v>24</v>
      </c>
      <c r="B7" s="7" t="s">
        <v>25</v>
      </c>
      <c r="C7" s="8" t="s">
        <v>26</v>
      </c>
      <c r="D7" s="7" t="s">
        <v>27</v>
      </c>
      <c r="E7" s="9" t="s">
        <v>28</v>
      </c>
      <c r="F7" s="9" t="s">
        <v>29</v>
      </c>
      <c r="G7" s="9" t="s">
        <v>30</v>
      </c>
      <c r="H7" s="9" t="s">
        <v>29</v>
      </c>
      <c r="I7" s="9" t="s">
        <v>31</v>
      </c>
      <c r="J7" s="9" t="s">
        <v>29</v>
      </c>
      <c r="K7" s="9" t="s">
        <v>32</v>
      </c>
      <c r="L7" s="9" t="s">
        <v>29</v>
      </c>
      <c r="M7" s="9" t="s">
        <v>32</v>
      </c>
      <c r="N7" s="9" t="s">
        <v>29</v>
      </c>
      <c r="O7" s="9" t="s">
        <v>33</v>
      </c>
      <c r="P7" s="9" t="s">
        <v>29</v>
      </c>
      <c r="Q7" s="9" t="s">
        <v>31</v>
      </c>
      <c r="R7" s="9" t="s">
        <v>29</v>
      </c>
      <c r="S7" s="9" t="s">
        <v>32</v>
      </c>
      <c r="T7" s="9" t="s">
        <v>29</v>
      </c>
      <c r="U7" s="9" t="s">
        <v>28</v>
      </c>
      <c r="V7" s="9" t="s">
        <v>29</v>
      </c>
      <c r="W7" s="9" t="s">
        <v>32</v>
      </c>
      <c r="X7" s="9" t="s">
        <v>29</v>
      </c>
      <c r="Y7" s="9" t="s">
        <v>32</v>
      </c>
    </row>
    <row r="8" spans="1:25" s="1" customFormat="1" ht="33" customHeight="1">
      <c r="A8" s="10">
        <v>852</v>
      </c>
      <c r="B8" s="10">
        <v>85212</v>
      </c>
      <c r="C8" s="10" t="s">
        <v>34</v>
      </c>
      <c r="D8" s="11" t="s">
        <v>35</v>
      </c>
      <c r="E8" s="12">
        <v>132300</v>
      </c>
      <c r="F8" s="12">
        <v>0</v>
      </c>
      <c r="G8" s="12">
        <f>SUM(E8:F8)</f>
        <v>132300</v>
      </c>
      <c r="H8" s="12">
        <v>0</v>
      </c>
      <c r="I8" s="12">
        <f>SUM(G8:H8)</f>
        <v>132300</v>
      </c>
      <c r="J8" s="12">
        <v>0</v>
      </c>
      <c r="K8" s="12">
        <f>SUM(I8:J8)</f>
        <v>132300</v>
      </c>
      <c r="L8" s="12">
        <v>0</v>
      </c>
      <c r="M8" s="12">
        <f>SUM(K8:L8)</f>
        <v>132300</v>
      </c>
      <c r="N8" s="12">
        <v>0</v>
      </c>
      <c r="O8" s="12">
        <f>SUM(M8:N8)</f>
        <v>132300</v>
      </c>
      <c r="P8" s="12">
        <v>0</v>
      </c>
      <c r="Q8" s="12">
        <f>SUM(O8:P8)</f>
        <v>132300</v>
      </c>
      <c r="R8" s="12">
        <v>0</v>
      </c>
      <c r="S8" s="12">
        <f>SUM(Q8:R8)</f>
        <v>132300</v>
      </c>
      <c r="T8" s="12">
        <v>0</v>
      </c>
      <c r="U8" s="12">
        <f>SUM(S8:T8)</f>
        <v>132300</v>
      </c>
      <c r="V8" s="12">
        <v>0</v>
      </c>
      <c r="W8" s="12">
        <f>SUM(U8:V8)</f>
        <v>132300</v>
      </c>
      <c r="X8" s="12">
        <v>0</v>
      </c>
      <c r="Y8" s="12">
        <f>SUM(W8:X8)</f>
        <v>132300</v>
      </c>
    </row>
    <row r="9" spans="1:25" s="1" customFormat="1" ht="1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33" customHeight="1">
      <c r="A10" s="14" t="s">
        <v>36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/>
      <c r="Y10"/>
    </row>
    <row r="11" spans="1:25" s="1" customFormat="1" ht="39" customHeight="1">
      <c r="A11" s="7" t="s">
        <v>24</v>
      </c>
      <c r="B11" s="7" t="s">
        <v>25</v>
      </c>
      <c r="C11" s="8" t="s">
        <v>26</v>
      </c>
      <c r="D11" s="7" t="s">
        <v>27</v>
      </c>
      <c r="E11" s="9" t="s">
        <v>28</v>
      </c>
      <c r="F11" s="9" t="s">
        <v>28</v>
      </c>
      <c r="G11" s="9" t="s">
        <v>31</v>
      </c>
      <c r="H11" s="9" t="s">
        <v>29</v>
      </c>
      <c r="I11" s="9" t="s">
        <v>31</v>
      </c>
      <c r="J11" s="9" t="s">
        <v>29</v>
      </c>
      <c r="K11" s="9" t="s">
        <v>32</v>
      </c>
      <c r="L11" s="9" t="s">
        <v>29</v>
      </c>
      <c r="M11" s="9" t="s">
        <v>32</v>
      </c>
      <c r="N11" s="9" t="s">
        <v>29</v>
      </c>
      <c r="O11" s="9" t="s">
        <v>28</v>
      </c>
      <c r="P11" s="9" t="s">
        <v>29</v>
      </c>
      <c r="Q11" s="9" t="s">
        <v>31</v>
      </c>
      <c r="R11" s="9" t="s">
        <v>29</v>
      </c>
      <c r="S11" s="9" t="s">
        <v>32</v>
      </c>
      <c r="T11" s="9" t="s">
        <v>29</v>
      </c>
      <c r="U11" s="9" t="s">
        <v>32</v>
      </c>
      <c r="V11" s="9" t="s">
        <v>29</v>
      </c>
      <c r="W11" s="9" t="s">
        <v>32</v>
      </c>
      <c r="X11" s="9" t="s">
        <v>29</v>
      </c>
      <c r="Y11" s="9" t="s">
        <v>32</v>
      </c>
    </row>
    <row r="12" spans="1:25" s="1" customFormat="1" ht="21.75" customHeight="1">
      <c r="A12" s="7" t="s">
        <v>37</v>
      </c>
      <c r="B12" s="7"/>
      <c r="C12" s="8"/>
      <c r="D12" s="15" t="s">
        <v>38</v>
      </c>
      <c r="E12" s="9"/>
      <c r="F12" s="9"/>
      <c r="G12" s="9"/>
      <c r="H12" s="9"/>
      <c r="I12" s="16">
        <f aca="true" t="shared" si="0" ref="I12:Y12">I13</f>
        <v>0</v>
      </c>
      <c r="J12" s="16">
        <f t="shared" si="0"/>
        <v>304701</v>
      </c>
      <c r="K12" s="16">
        <f t="shared" si="0"/>
        <v>304701</v>
      </c>
      <c r="L12" s="16">
        <f t="shared" si="0"/>
        <v>0</v>
      </c>
      <c r="M12" s="16">
        <f t="shared" si="0"/>
        <v>304701</v>
      </c>
      <c r="N12" s="16">
        <f t="shared" si="0"/>
        <v>0</v>
      </c>
      <c r="O12" s="16">
        <f t="shared" si="0"/>
        <v>304701</v>
      </c>
      <c r="P12" s="16">
        <f t="shared" si="0"/>
        <v>0</v>
      </c>
      <c r="Q12" s="16">
        <f t="shared" si="0"/>
        <v>304701</v>
      </c>
      <c r="R12" s="16">
        <f t="shared" si="0"/>
        <v>0</v>
      </c>
      <c r="S12" s="16">
        <f t="shared" si="0"/>
        <v>304701</v>
      </c>
      <c r="T12" s="16">
        <f t="shared" si="0"/>
        <v>0</v>
      </c>
      <c r="U12" s="16">
        <f t="shared" si="0"/>
        <v>304701</v>
      </c>
      <c r="V12" s="16">
        <f t="shared" si="0"/>
        <v>309248</v>
      </c>
      <c r="W12" s="16">
        <f t="shared" si="0"/>
        <v>613949</v>
      </c>
      <c r="X12" s="16">
        <f t="shared" si="0"/>
        <v>0</v>
      </c>
      <c r="Y12" s="16">
        <f t="shared" si="0"/>
        <v>613949</v>
      </c>
    </row>
    <row r="13" spans="1:25" s="2" customFormat="1" ht="21.75" customHeight="1">
      <c r="A13" s="17"/>
      <c r="B13" s="17" t="s">
        <v>39</v>
      </c>
      <c r="C13" s="18"/>
      <c r="D13" s="19" t="s">
        <v>40</v>
      </c>
      <c r="E13" s="20"/>
      <c r="F13" s="20"/>
      <c r="G13" s="20"/>
      <c r="H13" s="20"/>
      <c r="I13" s="21">
        <f aca="true" t="shared" si="1" ref="I13:Y13">SUM(I14)</f>
        <v>0</v>
      </c>
      <c r="J13" s="21">
        <f t="shared" si="1"/>
        <v>304701</v>
      </c>
      <c r="K13" s="21">
        <f t="shared" si="1"/>
        <v>304701</v>
      </c>
      <c r="L13" s="21">
        <f t="shared" si="1"/>
        <v>0</v>
      </c>
      <c r="M13" s="21">
        <f t="shared" si="1"/>
        <v>304701</v>
      </c>
      <c r="N13" s="21">
        <f t="shared" si="1"/>
        <v>0</v>
      </c>
      <c r="O13" s="21">
        <f t="shared" si="1"/>
        <v>304701</v>
      </c>
      <c r="P13" s="21">
        <f t="shared" si="1"/>
        <v>0</v>
      </c>
      <c r="Q13" s="21">
        <f t="shared" si="1"/>
        <v>304701</v>
      </c>
      <c r="R13" s="21">
        <f t="shared" si="1"/>
        <v>0</v>
      </c>
      <c r="S13" s="21">
        <f t="shared" si="1"/>
        <v>304701</v>
      </c>
      <c r="T13" s="21">
        <f t="shared" si="1"/>
        <v>0</v>
      </c>
      <c r="U13" s="21">
        <f t="shared" si="1"/>
        <v>304701</v>
      </c>
      <c r="V13" s="21">
        <f t="shared" si="1"/>
        <v>309248</v>
      </c>
      <c r="W13" s="21">
        <f t="shared" si="1"/>
        <v>613949</v>
      </c>
      <c r="X13" s="21">
        <f t="shared" si="1"/>
        <v>0</v>
      </c>
      <c r="Y13" s="21">
        <f t="shared" si="1"/>
        <v>613949</v>
      </c>
    </row>
    <row r="14" spans="1:25" s="2" customFormat="1" ht="42.75">
      <c r="A14" s="17"/>
      <c r="B14" s="17"/>
      <c r="C14" s="18">
        <v>2010</v>
      </c>
      <c r="D14" s="19" t="s">
        <v>41</v>
      </c>
      <c r="E14" s="20"/>
      <c r="F14" s="20"/>
      <c r="G14" s="20"/>
      <c r="H14" s="20"/>
      <c r="I14" s="21">
        <v>0</v>
      </c>
      <c r="J14" s="21">
        <v>304701</v>
      </c>
      <c r="K14" s="21">
        <f>SUM(I14:J14)</f>
        <v>304701</v>
      </c>
      <c r="L14" s="21"/>
      <c r="M14" s="21">
        <f>SUM(K14:L14)</f>
        <v>304701</v>
      </c>
      <c r="N14" s="21"/>
      <c r="O14" s="21">
        <f>SUM(M14:N14)</f>
        <v>304701</v>
      </c>
      <c r="P14" s="21"/>
      <c r="Q14" s="21">
        <f>SUM(O14:P14)</f>
        <v>304701</v>
      </c>
      <c r="R14" s="21"/>
      <c r="S14" s="21">
        <f>SUM(Q14:R14)</f>
        <v>304701</v>
      </c>
      <c r="T14" s="21"/>
      <c r="U14" s="21">
        <f>SUM(S14:T14)</f>
        <v>304701</v>
      </c>
      <c r="V14" s="21">
        <v>309248</v>
      </c>
      <c r="W14" s="21">
        <f>SUM(U14:V14)</f>
        <v>613949</v>
      </c>
      <c r="X14" s="21"/>
      <c r="Y14" s="21">
        <f>SUM(W14:X14)</f>
        <v>613949</v>
      </c>
    </row>
    <row r="15" spans="1:25" s="1" customFormat="1" ht="21.75" customHeight="1">
      <c r="A15" s="7" t="s">
        <v>42</v>
      </c>
      <c r="B15" s="22"/>
      <c r="C15" s="23"/>
      <c r="D15" s="15" t="s">
        <v>43</v>
      </c>
      <c r="E15" s="16">
        <f aca="true" t="shared" si="2" ref="E15:K15">SUM(E16)</f>
        <v>156600</v>
      </c>
      <c r="F15" s="16">
        <f t="shared" si="2"/>
        <v>0</v>
      </c>
      <c r="G15" s="16">
        <f t="shared" si="2"/>
        <v>156600</v>
      </c>
      <c r="H15" s="16">
        <f t="shared" si="2"/>
        <v>0</v>
      </c>
      <c r="I15" s="16">
        <f t="shared" si="2"/>
        <v>156600</v>
      </c>
      <c r="J15" s="16">
        <f t="shared" si="2"/>
        <v>0</v>
      </c>
      <c r="K15" s="16">
        <f t="shared" si="2"/>
        <v>156600</v>
      </c>
      <c r="L15" s="16">
        <f aca="true" t="shared" si="3" ref="L15:Q15">SUM(L16)</f>
        <v>0</v>
      </c>
      <c r="M15" s="16">
        <f t="shared" si="3"/>
        <v>156600</v>
      </c>
      <c r="N15" s="16">
        <f t="shared" si="3"/>
        <v>0</v>
      </c>
      <c r="O15" s="16">
        <f t="shared" si="3"/>
        <v>156600</v>
      </c>
      <c r="P15" s="16">
        <f t="shared" si="3"/>
        <v>0</v>
      </c>
      <c r="Q15" s="16">
        <f t="shared" si="3"/>
        <v>156600</v>
      </c>
      <c r="R15" s="16">
        <f aca="true" t="shared" si="4" ref="R15:Y15">SUM(R16)</f>
        <v>0</v>
      </c>
      <c r="S15" s="16">
        <f t="shared" si="4"/>
        <v>156600</v>
      </c>
      <c r="T15" s="16">
        <f t="shared" si="4"/>
        <v>0</v>
      </c>
      <c r="U15" s="16">
        <f t="shared" si="4"/>
        <v>156600</v>
      </c>
      <c r="V15" s="16">
        <f t="shared" si="4"/>
        <v>0</v>
      </c>
      <c r="W15" s="16">
        <f t="shared" si="4"/>
        <v>156600</v>
      </c>
      <c r="X15" s="16">
        <f t="shared" si="4"/>
        <v>0</v>
      </c>
      <c r="Y15" s="16">
        <f t="shared" si="4"/>
        <v>156600</v>
      </c>
    </row>
    <row r="16" spans="1:25" s="2" customFormat="1" ht="21.75" customHeight="1">
      <c r="A16" s="17"/>
      <c r="B16" s="17">
        <v>75011</v>
      </c>
      <c r="C16" s="24"/>
      <c r="D16" s="19" t="s">
        <v>44</v>
      </c>
      <c r="E16" s="25">
        <f aca="true" t="shared" si="5" ref="E16:K16">E17</f>
        <v>156600</v>
      </c>
      <c r="F16" s="25">
        <f t="shared" si="5"/>
        <v>0</v>
      </c>
      <c r="G16" s="25">
        <f t="shared" si="5"/>
        <v>156600</v>
      </c>
      <c r="H16" s="25">
        <f t="shared" si="5"/>
        <v>0</v>
      </c>
      <c r="I16" s="25">
        <f t="shared" si="5"/>
        <v>156600</v>
      </c>
      <c r="J16" s="25">
        <f t="shared" si="5"/>
        <v>0</v>
      </c>
      <c r="K16" s="25">
        <f t="shared" si="5"/>
        <v>156600</v>
      </c>
      <c r="L16" s="25">
        <f aca="true" t="shared" si="6" ref="L16:Q16">L17</f>
        <v>0</v>
      </c>
      <c r="M16" s="25">
        <f t="shared" si="6"/>
        <v>156600</v>
      </c>
      <c r="N16" s="25">
        <f t="shared" si="6"/>
        <v>0</v>
      </c>
      <c r="O16" s="25">
        <f t="shared" si="6"/>
        <v>156600</v>
      </c>
      <c r="P16" s="25">
        <f t="shared" si="6"/>
        <v>0</v>
      </c>
      <c r="Q16" s="25">
        <f t="shared" si="6"/>
        <v>156600</v>
      </c>
      <c r="R16" s="25">
        <f aca="true" t="shared" si="7" ref="R16:Y16">R17</f>
        <v>0</v>
      </c>
      <c r="S16" s="25">
        <f t="shared" si="7"/>
        <v>156600</v>
      </c>
      <c r="T16" s="25">
        <f t="shared" si="7"/>
        <v>0</v>
      </c>
      <c r="U16" s="25">
        <f t="shared" si="7"/>
        <v>156600</v>
      </c>
      <c r="V16" s="25">
        <f t="shared" si="7"/>
        <v>0</v>
      </c>
      <c r="W16" s="25">
        <f t="shared" si="7"/>
        <v>156600</v>
      </c>
      <c r="X16" s="25">
        <f t="shared" si="7"/>
        <v>0</v>
      </c>
      <c r="Y16" s="25">
        <f t="shared" si="7"/>
        <v>156600</v>
      </c>
    </row>
    <row r="17" spans="1:25" s="2" customFormat="1" ht="42.75">
      <c r="A17" s="17"/>
      <c r="B17" s="26"/>
      <c r="C17" s="18" t="s">
        <v>45</v>
      </c>
      <c r="D17" s="19" t="s">
        <v>41</v>
      </c>
      <c r="E17" s="25">
        <v>156600</v>
      </c>
      <c r="F17" s="25"/>
      <c r="G17" s="25">
        <f>SUM(E17:F17)</f>
        <v>156600</v>
      </c>
      <c r="H17" s="25"/>
      <c r="I17" s="25">
        <f>SUM(G17:H17)</f>
        <v>156600</v>
      </c>
      <c r="J17" s="25"/>
      <c r="K17" s="25">
        <f>SUM(I17:J17)</f>
        <v>156600</v>
      </c>
      <c r="L17" s="25"/>
      <c r="M17" s="25">
        <f>SUM(K17:L17)</f>
        <v>156600</v>
      </c>
      <c r="N17" s="25"/>
      <c r="O17" s="25">
        <f>SUM(M17:N17)</f>
        <v>156600</v>
      </c>
      <c r="P17" s="25"/>
      <c r="Q17" s="25">
        <f>SUM(O17:P17)</f>
        <v>156600</v>
      </c>
      <c r="R17" s="25"/>
      <c r="S17" s="25">
        <f>SUM(Q17:R17)</f>
        <v>156600</v>
      </c>
      <c r="T17" s="25"/>
      <c r="U17" s="25">
        <f>SUM(S17:T17)</f>
        <v>156600</v>
      </c>
      <c r="V17" s="25"/>
      <c r="W17" s="25">
        <f>SUM(U17:V17)</f>
        <v>156600</v>
      </c>
      <c r="X17" s="25"/>
      <c r="Y17" s="25">
        <f>SUM(W17:X17)</f>
        <v>156600</v>
      </c>
    </row>
    <row r="18" spans="1:25" s="29" customFormat="1" ht="21" customHeight="1">
      <c r="A18" s="7">
        <v>801</v>
      </c>
      <c r="B18" s="27"/>
      <c r="C18" s="8"/>
      <c r="D18" s="15" t="s">
        <v>46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>
        <f>SUM(U19,U21)</f>
        <v>0</v>
      </c>
      <c r="V18" s="28">
        <f>SUM(V19,V21)</f>
        <v>7333</v>
      </c>
      <c r="W18" s="28">
        <f>SUM(W19,W21)</f>
        <v>7333</v>
      </c>
      <c r="X18" s="28">
        <f>SUM(X19,X21)</f>
        <v>0</v>
      </c>
      <c r="Y18" s="28">
        <f>SUM(Y19,Y21)</f>
        <v>7333</v>
      </c>
    </row>
    <row r="19" spans="1:25" s="2" customFormat="1" ht="21" customHeight="1">
      <c r="A19" s="17"/>
      <c r="B19" s="26">
        <v>80101</v>
      </c>
      <c r="C19" s="18"/>
      <c r="D19" s="19" t="s">
        <v>47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>
        <f>SUM(U20)</f>
        <v>0</v>
      </c>
      <c r="V19" s="25">
        <f>SUM(V20)</f>
        <v>5998</v>
      </c>
      <c r="W19" s="25">
        <f>SUM(W20)</f>
        <v>5998</v>
      </c>
      <c r="X19" s="25">
        <f>SUM(X20)</f>
        <v>0</v>
      </c>
      <c r="Y19" s="25">
        <f>SUM(Y20)</f>
        <v>5998</v>
      </c>
    </row>
    <row r="20" spans="1:25" s="2" customFormat="1" ht="32.25">
      <c r="A20" s="17"/>
      <c r="B20" s="26"/>
      <c r="C20" s="18">
        <v>2030</v>
      </c>
      <c r="D20" s="30" t="s">
        <v>48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>
        <v>0</v>
      </c>
      <c r="V20" s="25">
        <v>5998</v>
      </c>
      <c r="W20" s="25">
        <f>SUM(U20:V20)</f>
        <v>5998</v>
      </c>
      <c r="X20" s="25"/>
      <c r="Y20" s="25">
        <f>SUM(W20:X20)</f>
        <v>5998</v>
      </c>
    </row>
    <row r="21" spans="1:25" s="2" customFormat="1" ht="21" customHeight="1">
      <c r="A21" s="17"/>
      <c r="B21" s="26">
        <v>80195</v>
      </c>
      <c r="C21" s="18"/>
      <c r="D21" s="19" t="s">
        <v>40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>
        <f>SUM(U22)</f>
        <v>0</v>
      </c>
      <c r="V21" s="25">
        <f>SUM(V22)</f>
        <v>1335</v>
      </c>
      <c r="W21" s="25">
        <f>SUM(W22)</f>
        <v>1335</v>
      </c>
      <c r="X21" s="25">
        <f>SUM(X22)</f>
        <v>0</v>
      </c>
      <c r="Y21" s="25">
        <f>SUM(Y22)</f>
        <v>1335</v>
      </c>
    </row>
    <row r="22" spans="1:25" s="2" customFormat="1" ht="32.25">
      <c r="A22" s="17"/>
      <c r="B22" s="26"/>
      <c r="C22" s="18">
        <v>2030</v>
      </c>
      <c r="D22" s="30" t="s">
        <v>48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>
        <v>0</v>
      </c>
      <c r="V22" s="25">
        <v>1335</v>
      </c>
      <c r="W22" s="25">
        <f>SUM(U22:V22)</f>
        <v>1335</v>
      </c>
      <c r="X22" s="25"/>
      <c r="Y22" s="25">
        <f>SUM(W22:X22)</f>
        <v>1335</v>
      </c>
    </row>
    <row r="23" spans="1:25" s="29" customFormat="1" ht="26.25" customHeight="1">
      <c r="A23" s="7" t="s">
        <v>49</v>
      </c>
      <c r="B23" s="27"/>
      <c r="C23" s="31"/>
      <c r="D23" s="15" t="s">
        <v>50</v>
      </c>
      <c r="E23" s="16">
        <f aca="true" t="shared" si="8" ref="E23:K23">SUM(E24,E26,E29,E33,E31,E38)</f>
        <v>8693123</v>
      </c>
      <c r="F23" s="16">
        <f t="shared" si="8"/>
        <v>619000</v>
      </c>
      <c r="G23" s="16">
        <f t="shared" si="8"/>
        <v>9312123</v>
      </c>
      <c r="H23" s="16">
        <f t="shared" si="8"/>
        <v>4500</v>
      </c>
      <c r="I23" s="16">
        <f t="shared" si="8"/>
        <v>9316623</v>
      </c>
      <c r="J23" s="16">
        <f t="shared" si="8"/>
        <v>0</v>
      </c>
      <c r="K23" s="16">
        <f t="shared" si="8"/>
        <v>9316623</v>
      </c>
      <c r="L23" s="16">
        <f>SUM(L24,L26,L29,L33,L31,L38)</f>
        <v>-24311</v>
      </c>
      <c r="M23" s="16">
        <f>SUM(M24,M26,M29,M33,M31,M38)</f>
        <v>9292312</v>
      </c>
      <c r="N23" s="16">
        <f>SUM(N24,N26,N29,N33,N31,N38)</f>
        <v>100090</v>
      </c>
      <c r="O23" s="16">
        <f>SUM(O24,O26,O29,O33,O31,O38)</f>
        <v>9392402</v>
      </c>
      <c r="P23" s="16">
        <f>SUM(P24,P26,P29,P33,P31,P38)</f>
        <v>1100</v>
      </c>
      <c r="Q23" s="16">
        <f aca="true" t="shared" si="9" ref="Q23:W23">SUM(Q24,Q26,Q29,Q33,Q31,Q38,Q36)</f>
        <v>9393502</v>
      </c>
      <c r="R23" s="16">
        <f t="shared" si="9"/>
        <v>253507</v>
      </c>
      <c r="S23" s="16">
        <f t="shared" si="9"/>
        <v>9647009</v>
      </c>
      <c r="T23" s="16">
        <f t="shared" si="9"/>
        <v>519600</v>
      </c>
      <c r="U23" s="16">
        <f t="shared" si="9"/>
        <v>10166609</v>
      </c>
      <c r="V23" s="16">
        <f t="shared" si="9"/>
        <v>729565</v>
      </c>
      <c r="W23" s="16">
        <f t="shared" si="9"/>
        <v>10896174</v>
      </c>
      <c r="X23" s="16">
        <f>SUM(X24,X26,X29,X33,X31,X38,X36)</f>
        <v>600</v>
      </c>
      <c r="Y23" s="16">
        <f>SUM(Y24,Y26,Y29,Y33,Y31,Y38,Y36)</f>
        <v>10896774</v>
      </c>
    </row>
    <row r="24" spans="1:25" s="2" customFormat="1" ht="42.75">
      <c r="A24" s="17"/>
      <c r="B24" s="32">
        <v>85212</v>
      </c>
      <c r="C24" s="33"/>
      <c r="D24" s="30" t="s">
        <v>51</v>
      </c>
      <c r="E24" s="21">
        <f aca="true" t="shared" si="10" ref="E24:K24">SUM(E25)</f>
        <v>6809813</v>
      </c>
      <c r="F24" s="21">
        <f t="shared" si="10"/>
        <v>0</v>
      </c>
      <c r="G24" s="21">
        <f t="shared" si="10"/>
        <v>6809813</v>
      </c>
      <c r="H24" s="21">
        <f t="shared" si="10"/>
        <v>0</v>
      </c>
      <c r="I24" s="21">
        <f t="shared" si="10"/>
        <v>6809813</v>
      </c>
      <c r="J24" s="21">
        <f t="shared" si="10"/>
        <v>0</v>
      </c>
      <c r="K24" s="21">
        <f t="shared" si="10"/>
        <v>6809813</v>
      </c>
      <c r="L24" s="21">
        <f aca="true" t="shared" si="11" ref="L24:Q24">SUM(L25)</f>
        <v>-25513</v>
      </c>
      <c r="M24" s="21">
        <f t="shared" si="11"/>
        <v>6784300</v>
      </c>
      <c r="N24" s="21">
        <f t="shared" si="11"/>
        <v>-6056</v>
      </c>
      <c r="O24" s="21">
        <f t="shared" si="11"/>
        <v>6778244</v>
      </c>
      <c r="P24" s="21">
        <f t="shared" si="11"/>
        <v>0</v>
      </c>
      <c r="Q24" s="21">
        <f t="shared" si="11"/>
        <v>6778244</v>
      </c>
      <c r="R24" s="21">
        <f aca="true" t="shared" si="12" ref="R24:Y24">SUM(R25)</f>
        <v>0</v>
      </c>
      <c r="S24" s="21">
        <f t="shared" si="12"/>
        <v>6778244</v>
      </c>
      <c r="T24" s="21">
        <f t="shared" si="12"/>
        <v>0</v>
      </c>
      <c r="U24" s="21">
        <f t="shared" si="12"/>
        <v>6778244</v>
      </c>
      <c r="V24" s="21">
        <f t="shared" si="12"/>
        <v>424856</v>
      </c>
      <c r="W24" s="21">
        <f t="shared" si="12"/>
        <v>7203100</v>
      </c>
      <c r="X24" s="21">
        <f t="shared" si="12"/>
        <v>0</v>
      </c>
      <c r="Y24" s="21">
        <f t="shared" si="12"/>
        <v>7203100</v>
      </c>
    </row>
    <row r="25" spans="1:25" s="2" customFormat="1" ht="42.75">
      <c r="A25" s="17"/>
      <c r="B25" s="32"/>
      <c r="C25" s="33">
        <v>2010</v>
      </c>
      <c r="D25" s="19" t="s">
        <v>41</v>
      </c>
      <c r="E25" s="21">
        <v>6809813</v>
      </c>
      <c r="F25" s="21"/>
      <c r="G25" s="21">
        <f>SUM(E25:F25)</f>
        <v>6809813</v>
      </c>
      <c r="H25" s="21"/>
      <c r="I25" s="21">
        <f>SUM(G25:H25)</f>
        <v>6809813</v>
      </c>
      <c r="J25" s="21"/>
      <c r="K25" s="21">
        <f>SUM(I25:J25)</f>
        <v>6809813</v>
      </c>
      <c r="L25" s="21">
        <v>-25513</v>
      </c>
      <c r="M25" s="21">
        <f>SUM(K25:L25)</f>
        <v>6784300</v>
      </c>
      <c r="N25" s="21">
        <v>-6056</v>
      </c>
      <c r="O25" s="21">
        <f>SUM(M25:N25)</f>
        <v>6778244</v>
      </c>
      <c r="P25" s="21"/>
      <c r="Q25" s="21">
        <f>SUM(O25:P25)</f>
        <v>6778244</v>
      </c>
      <c r="R25" s="21"/>
      <c r="S25" s="21">
        <f>SUM(Q25:R25)</f>
        <v>6778244</v>
      </c>
      <c r="T25" s="21"/>
      <c r="U25" s="21">
        <f>SUM(S25:T25)</f>
        <v>6778244</v>
      </c>
      <c r="V25" s="21">
        <v>424856</v>
      </c>
      <c r="W25" s="21">
        <f>SUM(U25:V25)</f>
        <v>7203100</v>
      </c>
      <c r="X25" s="21"/>
      <c r="Y25" s="21">
        <f>SUM(W25:X25)</f>
        <v>7203100</v>
      </c>
    </row>
    <row r="26" spans="1:25" s="2" customFormat="1" ht="53.25">
      <c r="A26" s="17"/>
      <c r="B26" s="26">
        <v>85213</v>
      </c>
      <c r="C26" s="24"/>
      <c r="D26" s="19" t="s">
        <v>52</v>
      </c>
      <c r="E26" s="21">
        <f aca="true" t="shared" si="13" ref="E26:K26">SUM(E27:E28)</f>
        <v>71544</v>
      </c>
      <c r="F26" s="21">
        <f t="shared" si="13"/>
        <v>0</v>
      </c>
      <c r="G26" s="21">
        <f t="shared" si="13"/>
        <v>71544</v>
      </c>
      <c r="H26" s="21">
        <f t="shared" si="13"/>
        <v>0</v>
      </c>
      <c r="I26" s="21">
        <f t="shared" si="13"/>
        <v>71544</v>
      </c>
      <c r="J26" s="21">
        <f t="shared" si="13"/>
        <v>0</v>
      </c>
      <c r="K26" s="21">
        <f t="shared" si="13"/>
        <v>71544</v>
      </c>
      <c r="L26" s="21">
        <f aca="true" t="shared" si="14" ref="L26:Q26">SUM(L27:L28)</f>
        <v>-6000</v>
      </c>
      <c r="M26" s="21">
        <f t="shared" si="14"/>
        <v>65544</v>
      </c>
      <c r="N26" s="21">
        <f t="shared" si="14"/>
        <v>6056</v>
      </c>
      <c r="O26" s="21">
        <f t="shared" si="14"/>
        <v>71600</v>
      </c>
      <c r="P26" s="21">
        <f t="shared" si="14"/>
        <v>0</v>
      </c>
      <c r="Q26" s="21">
        <f t="shared" si="14"/>
        <v>71600</v>
      </c>
      <c r="R26" s="21">
        <f aca="true" t="shared" si="15" ref="R26:W26">SUM(R27:R28)</f>
        <v>15400</v>
      </c>
      <c r="S26" s="21">
        <f t="shared" si="15"/>
        <v>87000</v>
      </c>
      <c r="T26" s="21">
        <f t="shared" si="15"/>
        <v>0</v>
      </c>
      <c r="U26" s="21">
        <f t="shared" si="15"/>
        <v>87000</v>
      </c>
      <c r="V26" s="21">
        <f t="shared" si="15"/>
        <v>5633</v>
      </c>
      <c r="W26" s="21">
        <f t="shared" si="15"/>
        <v>92633</v>
      </c>
      <c r="X26" s="21">
        <f>SUM(X27:X28)</f>
        <v>0</v>
      </c>
      <c r="Y26" s="21">
        <f>SUM(Y27:Y28)</f>
        <v>92633</v>
      </c>
    </row>
    <row r="27" spans="1:25" s="2" customFormat="1" ht="42.75">
      <c r="A27" s="17"/>
      <c r="B27" s="26"/>
      <c r="C27" s="24">
        <v>2010</v>
      </c>
      <c r="D27" s="19" t="s">
        <v>41</v>
      </c>
      <c r="E27" s="21">
        <v>34444</v>
      </c>
      <c r="F27" s="21"/>
      <c r="G27" s="21">
        <f>SUM(E27:F27)</f>
        <v>34444</v>
      </c>
      <c r="H27" s="21"/>
      <c r="I27" s="21">
        <f>SUM(G27:H27)</f>
        <v>34444</v>
      </c>
      <c r="J27" s="21"/>
      <c r="K27" s="21">
        <f>SUM(I27:J27)</f>
        <v>34444</v>
      </c>
      <c r="L27" s="21">
        <v>-6000</v>
      </c>
      <c r="M27" s="21">
        <f>SUM(K27:L27)</f>
        <v>28444</v>
      </c>
      <c r="N27" s="21">
        <v>6056</v>
      </c>
      <c r="O27" s="21">
        <f>SUM(M27:N27)</f>
        <v>34500</v>
      </c>
      <c r="P27" s="21"/>
      <c r="Q27" s="21">
        <f>SUM(O27:P27)</f>
        <v>34500</v>
      </c>
      <c r="R27" s="21">
        <v>7500</v>
      </c>
      <c r="S27" s="21">
        <f>SUM(Q27:R27)</f>
        <v>42000</v>
      </c>
      <c r="T27" s="21"/>
      <c r="U27" s="21">
        <f>SUM(S27:T27)</f>
        <v>42000</v>
      </c>
      <c r="V27" s="21"/>
      <c r="W27" s="21">
        <f>SUM(U27:V27)</f>
        <v>42000</v>
      </c>
      <c r="X27" s="21"/>
      <c r="Y27" s="21">
        <f>SUM(W27:X27)</f>
        <v>42000</v>
      </c>
    </row>
    <row r="28" spans="1:25" s="2" customFormat="1" ht="32.25">
      <c r="A28" s="17"/>
      <c r="B28" s="26"/>
      <c r="C28" s="24">
        <v>2030</v>
      </c>
      <c r="D28" s="30" t="s">
        <v>48</v>
      </c>
      <c r="E28" s="21">
        <v>37100</v>
      </c>
      <c r="F28" s="21"/>
      <c r="G28" s="21">
        <f>SUM(E28:F28)</f>
        <v>37100</v>
      </c>
      <c r="H28" s="21"/>
      <c r="I28" s="21">
        <f>SUM(G28:H28)</f>
        <v>37100</v>
      </c>
      <c r="J28" s="21"/>
      <c r="K28" s="21">
        <f>SUM(I28:J28)</f>
        <v>37100</v>
      </c>
      <c r="L28" s="21"/>
      <c r="M28" s="21">
        <f>SUM(K28:L28)</f>
        <v>37100</v>
      </c>
      <c r="N28" s="21"/>
      <c r="O28" s="21">
        <f>SUM(M28:N28)</f>
        <v>37100</v>
      </c>
      <c r="P28" s="21"/>
      <c r="Q28" s="21">
        <f>SUM(O28:P28)</f>
        <v>37100</v>
      </c>
      <c r="R28" s="21">
        <v>7900</v>
      </c>
      <c r="S28" s="21">
        <f>SUM(Q28:R28)</f>
        <v>45000</v>
      </c>
      <c r="T28" s="21"/>
      <c r="U28" s="21">
        <f>SUM(S28:T28)</f>
        <v>45000</v>
      </c>
      <c r="V28" s="21">
        <v>5633</v>
      </c>
      <c r="W28" s="21">
        <f>SUM(U28:V28)</f>
        <v>50633</v>
      </c>
      <c r="X28" s="21"/>
      <c r="Y28" s="21">
        <f>SUM(W28:X28)</f>
        <v>50633</v>
      </c>
    </row>
    <row r="29" spans="1:25" s="2" customFormat="1" ht="21.75">
      <c r="A29" s="17"/>
      <c r="B29" s="17" t="s">
        <v>53</v>
      </c>
      <c r="C29" s="24"/>
      <c r="D29" s="19" t="s">
        <v>54</v>
      </c>
      <c r="E29" s="25">
        <f aca="true" t="shared" si="16" ref="E29:K29">SUM(E30:E30)</f>
        <v>818076</v>
      </c>
      <c r="F29" s="25">
        <f t="shared" si="16"/>
        <v>0</v>
      </c>
      <c r="G29" s="25">
        <f t="shared" si="16"/>
        <v>818076</v>
      </c>
      <c r="H29" s="25">
        <f t="shared" si="16"/>
        <v>0</v>
      </c>
      <c r="I29" s="25">
        <f t="shared" si="16"/>
        <v>818076</v>
      </c>
      <c r="J29" s="25">
        <f t="shared" si="16"/>
        <v>0</v>
      </c>
      <c r="K29" s="25">
        <f t="shared" si="16"/>
        <v>818076</v>
      </c>
      <c r="L29" s="25">
        <f aca="true" t="shared" si="17" ref="L29:Q29">SUM(L30:L30)</f>
        <v>0</v>
      </c>
      <c r="M29" s="25">
        <f t="shared" si="17"/>
        <v>818076</v>
      </c>
      <c r="N29" s="25">
        <f t="shared" si="17"/>
        <v>0</v>
      </c>
      <c r="O29" s="25">
        <f t="shared" si="17"/>
        <v>818076</v>
      </c>
      <c r="P29" s="25">
        <f t="shared" si="17"/>
        <v>0</v>
      </c>
      <c r="Q29" s="25">
        <f t="shared" si="17"/>
        <v>818076</v>
      </c>
      <c r="R29" s="25">
        <f aca="true" t="shared" si="18" ref="R29:Y29">SUM(R30:R30)</f>
        <v>100507</v>
      </c>
      <c r="S29" s="25">
        <f t="shared" si="18"/>
        <v>918583</v>
      </c>
      <c r="T29" s="25">
        <f t="shared" si="18"/>
        <v>0</v>
      </c>
      <c r="U29" s="25">
        <f t="shared" si="18"/>
        <v>918583</v>
      </c>
      <c r="V29" s="25">
        <f t="shared" si="18"/>
        <v>231417</v>
      </c>
      <c r="W29" s="25">
        <f t="shared" si="18"/>
        <v>1150000</v>
      </c>
      <c r="X29" s="25">
        <f t="shared" si="18"/>
        <v>0</v>
      </c>
      <c r="Y29" s="25">
        <f t="shared" si="18"/>
        <v>1150000</v>
      </c>
    </row>
    <row r="30" spans="1:25" s="2" customFormat="1" ht="32.25">
      <c r="A30" s="17"/>
      <c r="B30" s="17"/>
      <c r="C30" s="18">
        <v>2030</v>
      </c>
      <c r="D30" s="30" t="s">
        <v>48</v>
      </c>
      <c r="E30" s="25">
        <v>818076</v>
      </c>
      <c r="F30" s="25"/>
      <c r="G30" s="25">
        <f>SUM(E30:F30)</f>
        <v>818076</v>
      </c>
      <c r="H30" s="25"/>
      <c r="I30" s="25">
        <f>SUM(G30:H30)</f>
        <v>818076</v>
      </c>
      <c r="J30" s="25"/>
      <c r="K30" s="25">
        <f>SUM(I30:J30)</f>
        <v>818076</v>
      </c>
      <c r="L30" s="25"/>
      <c r="M30" s="25">
        <f>SUM(K30:L30)</f>
        <v>818076</v>
      </c>
      <c r="N30" s="25"/>
      <c r="O30" s="25">
        <f>SUM(M30:N30)</f>
        <v>818076</v>
      </c>
      <c r="P30" s="25"/>
      <c r="Q30" s="25">
        <f>SUM(O30:P30)</f>
        <v>818076</v>
      </c>
      <c r="R30" s="25">
        <v>100507</v>
      </c>
      <c r="S30" s="25">
        <f>SUM(Q30:R30)</f>
        <v>918583</v>
      </c>
      <c r="T30" s="25"/>
      <c r="U30" s="25">
        <f>SUM(S30:T30)</f>
        <v>918583</v>
      </c>
      <c r="V30" s="25">
        <v>231417</v>
      </c>
      <c r="W30" s="25">
        <f>SUM(U30:V30)</f>
        <v>1150000</v>
      </c>
      <c r="X30" s="25"/>
      <c r="Y30" s="25">
        <f>SUM(W30:X30)</f>
        <v>1150000</v>
      </c>
    </row>
    <row r="31" spans="1:25" s="2" customFormat="1" ht="21.75" customHeight="1">
      <c r="A31" s="17"/>
      <c r="B31" s="17">
        <v>85216</v>
      </c>
      <c r="C31" s="18"/>
      <c r="D31" s="30" t="s">
        <v>55</v>
      </c>
      <c r="E31" s="25">
        <f aca="true" t="shared" si="19" ref="E31:K31">SUM(E32)</f>
        <v>429600</v>
      </c>
      <c r="F31" s="25">
        <f t="shared" si="19"/>
        <v>0</v>
      </c>
      <c r="G31" s="25">
        <f t="shared" si="19"/>
        <v>429600</v>
      </c>
      <c r="H31" s="25">
        <f t="shared" si="19"/>
        <v>0</v>
      </c>
      <c r="I31" s="25">
        <f t="shared" si="19"/>
        <v>429600</v>
      </c>
      <c r="J31" s="25">
        <f t="shared" si="19"/>
        <v>0</v>
      </c>
      <c r="K31" s="25">
        <f t="shared" si="19"/>
        <v>429600</v>
      </c>
      <c r="L31" s="25">
        <f aca="true" t="shared" si="20" ref="L31:Q31">SUM(L32)</f>
        <v>0</v>
      </c>
      <c r="M31" s="25">
        <f t="shared" si="20"/>
        <v>429600</v>
      </c>
      <c r="N31" s="25">
        <f t="shared" si="20"/>
        <v>0</v>
      </c>
      <c r="O31" s="25">
        <f t="shared" si="20"/>
        <v>429600</v>
      </c>
      <c r="P31" s="25">
        <f t="shared" si="20"/>
        <v>0</v>
      </c>
      <c r="Q31" s="25">
        <f t="shared" si="20"/>
        <v>429600</v>
      </c>
      <c r="R31" s="25">
        <f aca="true" t="shared" si="21" ref="R31:Y31">SUM(R32)</f>
        <v>70400</v>
      </c>
      <c r="S31" s="25">
        <f t="shared" si="21"/>
        <v>500000</v>
      </c>
      <c r="T31" s="25">
        <f t="shared" si="21"/>
        <v>0</v>
      </c>
      <c r="U31" s="25">
        <f t="shared" si="21"/>
        <v>500000</v>
      </c>
      <c r="V31" s="25">
        <f t="shared" si="21"/>
        <v>37000</v>
      </c>
      <c r="W31" s="25">
        <f t="shared" si="21"/>
        <v>537000</v>
      </c>
      <c r="X31" s="25">
        <f t="shared" si="21"/>
        <v>0</v>
      </c>
      <c r="Y31" s="25">
        <f t="shared" si="21"/>
        <v>537000</v>
      </c>
    </row>
    <row r="32" spans="1:25" s="2" customFormat="1" ht="32.25">
      <c r="A32" s="17"/>
      <c r="B32" s="17"/>
      <c r="C32" s="18">
        <v>2030</v>
      </c>
      <c r="D32" s="30" t="s">
        <v>48</v>
      </c>
      <c r="E32" s="25">
        <v>429600</v>
      </c>
      <c r="F32" s="25"/>
      <c r="G32" s="25">
        <f>SUM(E32:F32)</f>
        <v>429600</v>
      </c>
      <c r="H32" s="25"/>
      <c r="I32" s="25">
        <f>SUM(G32:H32)</f>
        <v>429600</v>
      </c>
      <c r="J32" s="25"/>
      <c r="K32" s="25">
        <f>SUM(I32:J32)</f>
        <v>429600</v>
      </c>
      <c r="L32" s="25"/>
      <c r="M32" s="25">
        <f>SUM(K32:L32)</f>
        <v>429600</v>
      </c>
      <c r="N32" s="25"/>
      <c r="O32" s="25">
        <f>SUM(M32:N32)</f>
        <v>429600</v>
      </c>
      <c r="P32" s="25"/>
      <c r="Q32" s="25">
        <f>SUM(O32:P32)</f>
        <v>429600</v>
      </c>
      <c r="R32" s="25">
        <v>70400</v>
      </c>
      <c r="S32" s="25">
        <f>SUM(Q32:R32)</f>
        <v>500000</v>
      </c>
      <c r="T32" s="25"/>
      <c r="U32" s="25">
        <f>SUM(S32:T32)</f>
        <v>500000</v>
      </c>
      <c r="V32" s="25">
        <v>37000</v>
      </c>
      <c r="W32" s="25">
        <f>SUM(U32:V32)</f>
        <v>537000</v>
      </c>
      <c r="X32" s="25"/>
      <c r="Y32" s="25">
        <f>SUM(W32:X32)</f>
        <v>537000</v>
      </c>
    </row>
    <row r="33" spans="1:25" s="2" customFormat="1" ht="21" customHeight="1">
      <c r="A33" s="17"/>
      <c r="B33" s="17" t="s">
        <v>56</v>
      </c>
      <c r="C33" s="24"/>
      <c r="D33" s="19" t="s">
        <v>57</v>
      </c>
      <c r="E33" s="25">
        <f>E35</f>
        <v>564090</v>
      </c>
      <c r="F33" s="25">
        <f>F35</f>
        <v>0</v>
      </c>
      <c r="G33" s="25">
        <f aca="true" t="shared" si="22" ref="G33:M33">SUM(G34:G35)</f>
        <v>564090</v>
      </c>
      <c r="H33" s="25">
        <f t="shared" si="22"/>
        <v>3000</v>
      </c>
      <c r="I33" s="25">
        <f t="shared" si="22"/>
        <v>567090</v>
      </c>
      <c r="J33" s="25">
        <f t="shared" si="22"/>
        <v>0</v>
      </c>
      <c r="K33" s="25">
        <f t="shared" si="22"/>
        <v>567090</v>
      </c>
      <c r="L33" s="25">
        <f t="shared" si="22"/>
        <v>5302</v>
      </c>
      <c r="M33" s="25">
        <f t="shared" si="22"/>
        <v>572392</v>
      </c>
      <c r="N33" s="25">
        <f aca="true" t="shared" si="23" ref="N33:S33">SUM(N34:N35)</f>
        <v>0</v>
      </c>
      <c r="O33" s="25">
        <f t="shared" si="23"/>
        <v>572392</v>
      </c>
      <c r="P33" s="25">
        <f t="shared" si="23"/>
        <v>0</v>
      </c>
      <c r="Q33" s="25">
        <f t="shared" si="23"/>
        <v>572392</v>
      </c>
      <c r="R33" s="25">
        <f t="shared" si="23"/>
        <v>0</v>
      </c>
      <c r="S33" s="25">
        <f t="shared" si="23"/>
        <v>572392</v>
      </c>
      <c r="T33" s="25">
        <f>SUM(T34:T35)</f>
        <v>0</v>
      </c>
      <c r="U33" s="25">
        <f>SUM(U34:U35)</f>
        <v>572392</v>
      </c>
      <c r="V33" s="25">
        <f>SUM(V34:V35)</f>
        <v>29459</v>
      </c>
      <c r="W33" s="25">
        <f>SUM(W34:W35)</f>
        <v>601851</v>
      </c>
      <c r="X33" s="25">
        <f>SUM(X34:X35)</f>
        <v>0</v>
      </c>
      <c r="Y33" s="25">
        <f>SUM(Y34:Y35)</f>
        <v>601851</v>
      </c>
    </row>
    <row r="34" spans="1:25" s="2" customFormat="1" ht="42.75">
      <c r="A34" s="17"/>
      <c r="B34" s="17"/>
      <c r="C34" s="24">
        <v>2010</v>
      </c>
      <c r="D34" s="19" t="s">
        <v>41</v>
      </c>
      <c r="E34" s="25"/>
      <c r="F34" s="25"/>
      <c r="G34" s="25">
        <v>0</v>
      </c>
      <c r="H34" s="25">
        <v>3000</v>
      </c>
      <c r="I34" s="25">
        <f>SUM(G34:H34)</f>
        <v>3000</v>
      </c>
      <c r="J34" s="25"/>
      <c r="K34" s="25">
        <f>SUM(I34:J34)</f>
        <v>3000</v>
      </c>
      <c r="L34" s="25">
        <v>6500</v>
      </c>
      <c r="M34" s="25">
        <f>SUM(K34:L34)</f>
        <v>9500</v>
      </c>
      <c r="N34" s="25"/>
      <c r="O34" s="25">
        <f>SUM(M34:N34)</f>
        <v>9500</v>
      </c>
      <c r="P34" s="25"/>
      <c r="Q34" s="25">
        <f>SUM(O34:P34)</f>
        <v>9500</v>
      </c>
      <c r="R34" s="25"/>
      <c r="S34" s="25">
        <f>SUM(Q34:R34)</f>
        <v>9500</v>
      </c>
      <c r="T34" s="25"/>
      <c r="U34" s="25">
        <f>SUM(S34:T34)</f>
        <v>9500</v>
      </c>
      <c r="V34" s="25">
        <v>6068</v>
      </c>
      <c r="W34" s="25">
        <f>SUM(U34:V34)</f>
        <v>15568</v>
      </c>
      <c r="X34" s="25"/>
      <c r="Y34" s="25">
        <f>SUM(W34:X34)</f>
        <v>15568</v>
      </c>
    </row>
    <row r="35" spans="1:25" s="2" customFormat="1" ht="32.25">
      <c r="A35" s="17"/>
      <c r="B35" s="17"/>
      <c r="C35" s="18">
        <v>2030</v>
      </c>
      <c r="D35" s="30" t="s">
        <v>48</v>
      </c>
      <c r="E35" s="25">
        <v>564090</v>
      </c>
      <c r="F35" s="25"/>
      <c r="G35" s="25">
        <f>SUM(E35:F35)</f>
        <v>564090</v>
      </c>
      <c r="H35" s="25"/>
      <c r="I35" s="25">
        <f>SUM(G35:H35)</f>
        <v>564090</v>
      </c>
      <c r="J35" s="25"/>
      <c r="K35" s="25">
        <f>SUM(I35:J35)</f>
        <v>564090</v>
      </c>
      <c r="L35" s="25">
        <v>-1198</v>
      </c>
      <c r="M35" s="25">
        <f>SUM(K35:L35)</f>
        <v>562892</v>
      </c>
      <c r="N35" s="25"/>
      <c r="O35" s="25">
        <f>SUM(M35:N35)</f>
        <v>562892</v>
      </c>
      <c r="P35" s="25"/>
      <c r="Q35" s="25">
        <f>SUM(O35:P35)</f>
        <v>562892</v>
      </c>
      <c r="R35" s="25"/>
      <c r="S35" s="25">
        <f>SUM(Q35:R35)</f>
        <v>562892</v>
      </c>
      <c r="T35" s="25"/>
      <c r="U35" s="25">
        <f>SUM(S35:T35)</f>
        <v>562892</v>
      </c>
      <c r="V35" s="25">
        <v>23391</v>
      </c>
      <c r="W35" s="25">
        <f>SUM(U35:V35)</f>
        <v>586283</v>
      </c>
      <c r="X35" s="25"/>
      <c r="Y35" s="25">
        <f>SUM(W35:X35)</f>
        <v>586283</v>
      </c>
    </row>
    <row r="36" spans="1:25" s="2" customFormat="1" ht="20.25" customHeight="1">
      <c r="A36" s="17"/>
      <c r="B36" s="17">
        <v>85278</v>
      </c>
      <c r="C36" s="18"/>
      <c r="D36" s="30" t="s">
        <v>58</v>
      </c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>
        <f aca="true" t="shared" si="24" ref="Q36:Y36">SUM(Q37)</f>
        <v>0</v>
      </c>
      <c r="R36" s="25">
        <f t="shared" si="24"/>
        <v>30600</v>
      </c>
      <c r="S36" s="25">
        <f t="shared" si="24"/>
        <v>30600</v>
      </c>
      <c r="T36" s="25">
        <f t="shared" si="24"/>
        <v>0</v>
      </c>
      <c r="U36" s="25">
        <f t="shared" si="24"/>
        <v>30600</v>
      </c>
      <c r="V36" s="25">
        <f t="shared" si="24"/>
        <v>0</v>
      </c>
      <c r="W36" s="25">
        <f t="shared" si="24"/>
        <v>30600</v>
      </c>
      <c r="X36" s="25">
        <f t="shared" si="24"/>
        <v>0</v>
      </c>
      <c r="Y36" s="25">
        <f t="shared" si="24"/>
        <v>30600</v>
      </c>
    </row>
    <row r="37" spans="1:25" s="2" customFormat="1" ht="42.75">
      <c r="A37" s="17"/>
      <c r="B37" s="17"/>
      <c r="C37" s="17">
        <v>2010</v>
      </c>
      <c r="D37" s="19" t="s">
        <v>41</v>
      </c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>
        <v>0</v>
      </c>
      <c r="R37" s="25">
        <v>30600</v>
      </c>
      <c r="S37" s="25">
        <f>SUM(Q37:R37)</f>
        <v>30600</v>
      </c>
      <c r="T37" s="25"/>
      <c r="U37" s="25">
        <f>SUM(S37:T37)</f>
        <v>30600</v>
      </c>
      <c r="V37" s="25"/>
      <c r="W37" s="25">
        <f>SUM(U37:V37)</f>
        <v>30600</v>
      </c>
      <c r="X37" s="25"/>
      <c r="Y37" s="25">
        <f>SUM(W37:X37)</f>
        <v>30600</v>
      </c>
    </row>
    <row r="38" spans="1:25" s="2" customFormat="1" ht="19.5" customHeight="1">
      <c r="A38" s="17"/>
      <c r="B38" s="17">
        <v>85295</v>
      </c>
      <c r="C38" s="17"/>
      <c r="D38" s="30" t="s">
        <v>40</v>
      </c>
      <c r="E38" s="25">
        <f aca="true" t="shared" si="25" ref="E38:K38">SUM(E39:E40)</f>
        <v>0</v>
      </c>
      <c r="F38" s="25">
        <f t="shared" si="25"/>
        <v>619000</v>
      </c>
      <c r="G38" s="25">
        <f t="shared" si="25"/>
        <v>619000</v>
      </c>
      <c r="H38" s="25">
        <f t="shared" si="25"/>
        <v>1500</v>
      </c>
      <c r="I38" s="25">
        <f t="shared" si="25"/>
        <v>620500</v>
      </c>
      <c r="J38" s="25">
        <f t="shared" si="25"/>
        <v>0</v>
      </c>
      <c r="K38" s="25">
        <f t="shared" si="25"/>
        <v>620500</v>
      </c>
      <c r="L38" s="25">
        <f aca="true" t="shared" si="26" ref="L38:Q38">SUM(L39:L40)</f>
        <v>1900</v>
      </c>
      <c r="M38" s="25">
        <f t="shared" si="26"/>
        <v>622400</v>
      </c>
      <c r="N38" s="25">
        <f t="shared" si="26"/>
        <v>100090</v>
      </c>
      <c r="O38" s="25">
        <f t="shared" si="26"/>
        <v>722490</v>
      </c>
      <c r="P38" s="25">
        <f t="shared" si="26"/>
        <v>1100</v>
      </c>
      <c r="Q38" s="25">
        <f t="shared" si="26"/>
        <v>723590</v>
      </c>
      <c r="R38" s="25">
        <f aca="true" t="shared" si="27" ref="R38:W38">SUM(R39:R40)</f>
        <v>36600</v>
      </c>
      <c r="S38" s="25">
        <f t="shared" si="27"/>
        <v>760190</v>
      </c>
      <c r="T38" s="25">
        <f t="shared" si="27"/>
        <v>519600</v>
      </c>
      <c r="U38" s="25">
        <f t="shared" si="27"/>
        <v>1279790</v>
      </c>
      <c r="V38" s="25">
        <f t="shared" si="27"/>
        <v>1200</v>
      </c>
      <c r="W38" s="25">
        <f t="shared" si="27"/>
        <v>1280990</v>
      </c>
      <c r="X38" s="25">
        <f>SUM(X39:X40)</f>
        <v>600</v>
      </c>
      <c r="Y38" s="25">
        <f>SUM(Y39:Y40)</f>
        <v>1281590</v>
      </c>
    </row>
    <row r="39" spans="1:25" s="2" customFormat="1" ht="42.75">
      <c r="A39" s="17"/>
      <c r="B39" s="17"/>
      <c r="C39" s="17">
        <v>2010</v>
      </c>
      <c r="D39" s="19" t="s">
        <v>41</v>
      </c>
      <c r="E39" s="25">
        <v>0</v>
      </c>
      <c r="F39" s="25">
        <v>14400</v>
      </c>
      <c r="G39" s="25">
        <f>SUM(E39:F39)</f>
        <v>14400</v>
      </c>
      <c r="H39" s="25">
        <v>1500</v>
      </c>
      <c r="I39" s="25">
        <f>SUM(G39:H39)</f>
        <v>15900</v>
      </c>
      <c r="J39" s="25"/>
      <c r="K39" s="25">
        <f>SUM(I39:J39)</f>
        <v>15900</v>
      </c>
      <c r="L39" s="25">
        <v>1900</v>
      </c>
      <c r="M39" s="25">
        <f>SUM(K39:L39)</f>
        <v>17800</v>
      </c>
      <c r="N39" s="25">
        <v>16700</v>
      </c>
      <c r="O39" s="25">
        <f>SUM(M39:N39)</f>
        <v>34500</v>
      </c>
      <c r="P39" s="25">
        <v>1100</v>
      </c>
      <c r="Q39" s="25">
        <f>SUM(O39:P39)</f>
        <v>35600</v>
      </c>
      <c r="R39" s="25">
        <v>36600</v>
      </c>
      <c r="S39" s="25">
        <f>SUM(Q39:R39)</f>
        <v>72200</v>
      </c>
      <c r="T39" s="25"/>
      <c r="U39" s="25">
        <f>SUM(S39:T39)</f>
        <v>72200</v>
      </c>
      <c r="V39" s="25">
        <v>1200</v>
      </c>
      <c r="W39" s="25">
        <f>SUM(U39:V39)</f>
        <v>73400</v>
      </c>
      <c r="X39" s="25">
        <v>600</v>
      </c>
      <c r="Y39" s="25">
        <f>SUM(W39:X39)</f>
        <v>74000</v>
      </c>
    </row>
    <row r="40" spans="1:25" s="2" customFormat="1" ht="32.25">
      <c r="A40" s="17"/>
      <c r="B40" s="17"/>
      <c r="C40" s="17">
        <v>2030</v>
      </c>
      <c r="D40" s="30" t="s">
        <v>48</v>
      </c>
      <c r="E40" s="25">
        <v>0</v>
      </c>
      <c r="F40" s="25">
        <v>604600</v>
      </c>
      <c r="G40" s="25">
        <f>SUM(E40:F40)</f>
        <v>604600</v>
      </c>
      <c r="H40" s="25"/>
      <c r="I40" s="25">
        <f>SUM(G40:H40)</f>
        <v>604600</v>
      </c>
      <c r="J40" s="25"/>
      <c r="K40" s="25">
        <f>SUM(I40:J40)</f>
        <v>604600</v>
      </c>
      <c r="L40" s="25"/>
      <c r="M40" s="25">
        <f>SUM(K40:L40)</f>
        <v>604600</v>
      </c>
      <c r="N40" s="25">
        <v>83390</v>
      </c>
      <c r="O40" s="25">
        <f>SUM(M40:N40)</f>
        <v>687990</v>
      </c>
      <c r="P40" s="25"/>
      <c r="Q40" s="25">
        <f>SUM(O40:P40)</f>
        <v>687990</v>
      </c>
      <c r="R40" s="25"/>
      <c r="S40" s="25">
        <f>SUM(Q40:R40)</f>
        <v>687990</v>
      </c>
      <c r="T40" s="25">
        <v>519600</v>
      </c>
      <c r="U40" s="25">
        <f>SUM(S40:T40)</f>
        <v>1207590</v>
      </c>
      <c r="V40" s="25"/>
      <c r="W40" s="25">
        <f>SUM(U40:V40)</f>
        <v>1207590</v>
      </c>
      <c r="X40" s="25"/>
      <c r="Y40" s="25">
        <f>SUM(W40:X40)</f>
        <v>1207590</v>
      </c>
    </row>
    <row r="41" spans="1:25" s="29" customFormat="1" ht="22.5" customHeight="1">
      <c r="A41" s="7">
        <v>854</v>
      </c>
      <c r="B41" s="7"/>
      <c r="C41" s="7"/>
      <c r="D41" s="34" t="s">
        <v>59</v>
      </c>
      <c r="E41" s="28"/>
      <c r="F41" s="28"/>
      <c r="G41" s="28"/>
      <c r="H41" s="28"/>
      <c r="I41" s="28"/>
      <c r="J41" s="28"/>
      <c r="K41" s="28"/>
      <c r="L41" s="28"/>
      <c r="M41" s="28">
        <f aca="true" t="shared" si="28" ref="M41:Y42">SUM(M42)</f>
        <v>0</v>
      </c>
      <c r="N41" s="28">
        <f t="shared" si="28"/>
        <v>228614</v>
      </c>
      <c r="O41" s="28">
        <f t="shared" si="28"/>
        <v>228614</v>
      </c>
      <c r="P41" s="28">
        <f t="shared" si="28"/>
        <v>0</v>
      </c>
      <c r="Q41" s="28">
        <f t="shared" si="28"/>
        <v>228614</v>
      </c>
      <c r="R41" s="28">
        <f t="shared" si="28"/>
        <v>0</v>
      </c>
      <c r="S41" s="28">
        <f t="shared" si="28"/>
        <v>228614</v>
      </c>
      <c r="T41" s="28">
        <f t="shared" si="28"/>
        <v>49534</v>
      </c>
      <c r="U41" s="28">
        <f t="shared" si="28"/>
        <v>278148</v>
      </c>
      <c r="V41" s="28">
        <f t="shared" si="28"/>
        <v>3000</v>
      </c>
      <c r="W41" s="28">
        <f t="shared" si="28"/>
        <v>281148</v>
      </c>
      <c r="X41" s="28">
        <f t="shared" si="28"/>
        <v>0</v>
      </c>
      <c r="Y41" s="28">
        <f t="shared" si="28"/>
        <v>281148</v>
      </c>
    </row>
    <row r="42" spans="1:25" s="2" customFormat="1" ht="25.5" customHeight="1">
      <c r="A42" s="17"/>
      <c r="B42" s="17">
        <v>85415</v>
      </c>
      <c r="C42" s="17"/>
      <c r="D42" s="30" t="s">
        <v>60</v>
      </c>
      <c r="E42" s="25"/>
      <c r="F42" s="25"/>
      <c r="G42" s="25"/>
      <c r="H42" s="25"/>
      <c r="I42" s="25"/>
      <c r="J42" s="25"/>
      <c r="K42" s="25"/>
      <c r="L42" s="25"/>
      <c r="M42" s="25">
        <f t="shared" si="28"/>
        <v>0</v>
      </c>
      <c r="N42" s="25">
        <f t="shared" si="28"/>
        <v>228614</v>
      </c>
      <c r="O42" s="25">
        <f t="shared" si="28"/>
        <v>228614</v>
      </c>
      <c r="P42" s="25">
        <f t="shared" si="28"/>
        <v>0</v>
      </c>
      <c r="Q42" s="25">
        <f t="shared" si="28"/>
        <v>228614</v>
      </c>
      <c r="R42" s="25">
        <f t="shared" si="28"/>
        <v>0</v>
      </c>
      <c r="S42" s="25">
        <f t="shared" si="28"/>
        <v>228614</v>
      </c>
      <c r="T42" s="25">
        <f t="shared" si="28"/>
        <v>49534</v>
      </c>
      <c r="U42" s="25">
        <f t="shared" si="28"/>
        <v>278148</v>
      </c>
      <c r="V42" s="25">
        <f t="shared" si="28"/>
        <v>3000</v>
      </c>
      <c r="W42" s="25">
        <f t="shared" si="28"/>
        <v>281148</v>
      </c>
      <c r="X42" s="25">
        <f t="shared" si="28"/>
        <v>0</v>
      </c>
      <c r="Y42" s="25">
        <f t="shared" si="28"/>
        <v>281148</v>
      </c>
    </row>
    <row r="43" spans="1:25" s="2" customFormat="1" ht="32.25">
      <c r="A43" s="17"/>
      <c r="B43" s="17"/>
      <c r="C43" s="17">
        <v>2030</v>
      </c>
      <c r="D43" s="30" t="s">
        <v>48</v>
      </c>
      <c r="E43" s="25"/>
      <c r="F43" s="25"/>
      <c r="G43" s="25"/>
      <c r="H43" s="25"/>
      <c r="I43" s="25"/>
      <c r="J43" s="25"/>
      <c r="K43" s="25"/>
      <c r="L43" s="25"/>
      <c r="M43" s="25">
        <v>0</v>
      </c>
      <c r="N43" s="25">
        <v>228614</v>
      </c>
      <c r="O43" s="25">
        <f>SUM(M43:N43)</f>
        <v>228614</v>
      </c>
      <c r="P43" s="25"/>
      <c r="Q43" s="25">
        <f>SUM(O43:P43)</f>
        <v>228614</v>
      </c>
      <c r="R43" s="25"/>
      <c r="S43" s="25">
        <f>SUM(Q43:R43)</f>
        <v>228614</v>
      </c>
      <c r="T43" s="25">
        <v>49534</v>
      </c>
      <c r="U43" s="25">
        <f>SUM(S43:T43)</f>
        <v>278148</v>
      </c>
      <c r="V43" s="25">
        <v>3000</v>
      </c>
      <c r="W43" s="25">
        <f>SUM(U43:V43)</f>
        <v>281148</v>
      </c>
      <c r="X43" s="25"/>
      <c r="Y43" s="25">
        <f>SUM(W43:X43)</f>
        <v>281148</v>
      </c>
    </row>
    <row r="44" spans="1:25" s="2" customFormat="1" ht="25.5" customHeight="1">
      <c r="A44" s="35"/>
      <c r="B44" s="36"/>
      <c r="C44" s="37"/>
      <c r="D44" s="38" t="s">
        <v>61</v>
      </c>
      <c r="E44" s="28">
        <f>SUM(E23,E15)</f>
        <v>8849723</v>
      </c>
      <c r="F44" s="28">
        <f>SUM(F23,F15)</f>
        <v>619000</v>
      </c>
      <c r="G44" s="28">
        <f>SUM(G23,G15)</f>
        <v>9468723</v>
      </c>
      <c r="H44" s="28">
        <f>SUM(H23,H15)</f>
        <v>4500</v>
      </c>
      <c r="I44" s="28">
        <f>SUM(I23,I15,I12)</f>
        <v>9473223</v>
      </c>
      <c r="J44" s="28">
        <f>SUM(J23,J15,J12)</f>
        <v>304701</v>
      </c>
      <c r="K44" s="28">
        <f>SUM(K23,K15,K12)</f>
        <v>9777924</v>
      </c>
      <c r="L44" s="28">
        <f>SUM(L23,L15,L12)</f>
        <v>-24311</v>
      </c>
      <c r="M44" s="28">
        <f aca="true" t="shared" si="29" ref="M44:T44">SUM(M23,M15,M12,M41)</f>
        <v>9753613</v>
      </c>
      <c r="N44" s="28">
        <f t="shared" si="29"/>
        <v>328704</v>
      </c>
      <c r="O44" s="28">
        <f t="shared" si="29"/>
        <v>10082317</v>
      </c>
      <c r="P44" s="28">
        <f t="shared" si="29"/>
        <v>1100</v>
      </c>
      <c r="Q44" s="28">
        <f t="shared" si="29"/>
        <v>10083417</v>
      </c>
      <c r="R44" s="28">
        <f t="shared" si="29"/>
        <v>253507</v>
      </c>
      <c r="S44" s="28">
        <f t="shared" si="29"/>
        <v>10336924</v>
      </c>
      <c r="T44" s="28">
        <f t="shared" si="29"/>
        <v>569134</v>
      </c>
      <c r="U44" s="28">
        <f>SUM(U23,U15,U12,U41,U18)</f>
        <v>10906058</v>
      </c>
      <c r="V44" s="28">
        <f>SUM(V23,V15,V12,V41,V18)</f>
        <v>1049146</v>
      </c>
      <c r="W44" s="28">
        <f>SUM(W23,W15,W12,W41,W18)</f>
        <v>11955204</v>
      </c>
      <c r="X44" s="28">
        <f>SUM(X23,X15,X12,X41,X18)</f>
        <v>600</v>
      </c>
      <c r="Y44" s="28">
        <f>SUM(Y23,Y15,Y12,Y41,Y18)</f>
        <v>11955804</v>
      </c>
    </row>
    <row r="45" spans="1:3" ht="12.75">
      <c r="A45" s="3"/>
      <c r="B45" s="3"/>
      <c r="C45" s="3"/>
    </row>
    <row r="46" spans="5:25" ht="12.75"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</row>
    <row r="48" spans="5:25" ht="12.75"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</row>
  </sheetData>
  <sheetProtection selectLockedCells="1" selectUnlockedCells="1"/>
  <mergeCells count="3">
    <mergeCell ref="A5:Y5"/>
    <mergeCell ref="A6:Y6"/>
    <mergeCell ref="A10:W10"/>
  </mergeCells>
  <printOptions horizontalCentered="1"/>
  <pageMargins left="0.31527777777777777" right="0.31527777777777777" top="0.7875" bottom="0.5909722222222222" header="0.5118055555555555" footer="0.31527777777777777"/>
  <pageSetup firstPageNumber="1" useFirstPageNumber="1" horizontalDpi="300" verticalDpi="300" orientation="portrait" paperSize="9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73"/>
  <sheetViews>
    <sheetView workbookViewId="0" topLeftCell="A34">
      <selection activeCell="A1" sqref="A1"/>
    </sheetView>
  </sheetViews>
  <sheetFormatPr defaultColWidth="9.00390625" defaultRowHeight="12.75"/>
  <cols>
    <col min="1" max="1" width="5.625" style="1" customWidth="1"/>
    <col min="2" max="2" width="7.25390625" style="1" customWidth="1"/>
    <col min="3" max="3" width="5.00390625" style="1" customWidth="1"/>
    <col min="4" max="4" width="31.875" style="1" customWidth="1"/>
    <col min="5" max="40" width="0" style="0" hidden="1" customWidth="1"/>
    <col min="41" max="41" width="11.25390625" style="0" customWidth="1"/>
    <col min="42" max="42" width="12.25390625" style="0" customWidth="1"/>
    <col min="43" max="43" width="9.875" style="0" customWidth="1"/>
    <col min="44" max="45" width="11.25390625" style="0" customWidth="1"/>
    <col min="46" max="46" width="12.25390625" style="0" customWidth="1"/>
  </cols>
  <sheetData>
    <row r="1" spans="1:46" ht="33" customHeight="1">
      <c r="A1" s="40" t="s">
        <v>62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</row>
    <row r="2" spans="1:46" ht="20.25" customHeight="1">
      <c r="A2" s="41" t="s">
        <v>24</v>
      </c>
      <c r="B2" s="41" t="s">
        <v>25</v>
      </c>
      <c r="C2" s="41" t="s">
        <v>26</v>
      </c>
      <c r="D2" s="42" t="s">
        <v>27</v>
      </c>
      <c r="E2" s="43" t="s">
        <v>33</v>
      </c>
      <c r="F2" s="43"/>
      <c r="G2" s="43" t="s">
        <v>29</v>
      </c>
      <c r="H2" s="43"/>
      <c r="I2" s="43" t="s">
        <v>31</v>
      </c>
      <c r="J2" s="43"/>
      <c r="K2" s="43" t="s">
        <v>29</v>
      </c>
      <c r="L2" s="43"/>
      <c r="M2" s="43" t="s">
        <v>31</v>
      </c>
      <c r="N2" s="43"/>
      <c r="O2" s="43" t="s">
        <v>29</v>
      </c>
      <c r="P2" s="43"/>
      <c r="Q2" s="43" t="s">
        <v>31</v>
      </c>
      <c r="R2" s="43"/>
      <c r="S2" s="43" t="s">
        <v>29</v>
      </c>
      <c r="T2" s="43"/>
      <c r="U2" s="43" t="s">
        <v>32</v>
      </c>
      <c r="V2" s="43"/>
      <c r="W2" s="43" t="s">
        <v>29</v>
      </c>
      <c r="X2" s="43"/>
      <c r="Y2" s="43" t="s">
        <v>33</v>
      </c>
      <c r="Z2" s="43"/>
      <c r="AA2" s="43" t="s">
        <v>29</v>
      </c>
      <c r="AB2" s="43"/>
      <c r="AC2" s="43" t="s">
        <v>31</v>
      </c>
      <c r="AD2" s="43"/>
      <c r="AE2" s="43" t="s">
        <v>29</v>
      </c>
      <c r="AF2" s="43"/>
      <c r="AG2" s="43" t="s">
        <v>31</v>
      </c>
      <c r="AH2" s="43"/>
      <c r="AI2" s="43" t="s">
        <v>29</v>
      </c>
      <c r="AJ2" s="43"/>
      <c r="AK2" s="43" t="s">
        <v>28</v>
      </c>
      <c r="AL2" s="43"/>
      <c r="AM2" s="43" t="s">
        <v>29</v>
      </c>
      <c r="AN2" s="43"/>
      <c r="AO2" s="43" t="s">
        <v>33</v>
      </c>
      <c r="AP2" s="43"/>
      <c r="AQ2" s="43" t="s">
        <v>29</v>
      </c>
      <c r="AR2" s="43"/>
      <c r="AS2" s="43" t="s">
        <v>32</v>
      </c>
      <c r="AT2" s="43"/>
    </row>
    <row r="3" spans="1:46" ht="17.25" customHeight="1">
      <c r="A3" s="41"/>
      <c r="B3" s="41"/>
      <c r="C3" s="41"/>
      <c r="D3" s="42"/>
      <c r="E3" s="43" t="s">
        <v>63</v>
      </c>
      <c r="F3" s="43" t="s">
        <v>64</v>
      </c>
      <c r="G3" s="43" t="s">
        <v>63</v>
      </c>
      <c r="H3" s="43" t="s">
        <v>64</v>
      </c>
      <c r="I3" s="43" t="s">
        <v>63</v>
      </c>
      <c r="J3" s="43" t="s">
        <v>64</v>
      </c>
      <c r="K3" s="43" t="s">
        <v>63</v>
      </c>
      <c r="L3" s="43" t="s">
        <v>64</v>
      </c>
      <c r="M3" s="43" t="s">
        <v>63</v>
      </c>
      <c r="N3" s="43" t="s">
        <v>64</v>
      </c>
      <c r="O3" s="43" t="s">
        <v>63</v>
      </c>
      <c r="P3" s="43" t="s">
        <v>64</v>
      </c>
      <c r="Q3" s="43" t="s">
        <v>63</v>
      </c>
      <c r="R3" s="43" t="s">
        <v>64</v>
      </c>
      <c r="S3" s="43" t="s">
        <v>63</v>
      </c>
      <c r="T3" s="43" t="s">
        <v>64</v>
      </c>
      <c r="U3" s="43" t="s">
        <v>63</v>
      </c>
      <c r="V3" s="43" t="s">
        <v>64</v>
      </c>
      <c r="W3" s="43" t="s">
        <v>63</v>
      </c>
      <c r="X3" s="43" t="s">
        <v>64</v>
      </c>
      <c r="Y3" s="43" t="s">
        <v>63</v>
      </c>
      <c r="Z3" s="43" t="s">
        <v>64</v>
      </c>
      <c r="AA3" s="43" t="s">
        <v>63</v>
      </c>
      <c r="AB3" s="43" t="s">
        <v>64</v>
      </c>
      <c r="AC3" s="43" t="s">
        <v>63</v>
      </c>
      <c r="AD3" s="43" t="s">
        <v>64</v>
      </c>
      <c r="AE3" s="43" t="s">
        <v>63</v>
      </c>
      <c r="AF3" s="43" t="s">
        <v>64</v>
      </c>
      <c r="AG3" s="43" t="s">
        <v>63</v>
      </c>
      <c r="AH3" s="43" t="s">
        <v>64</v>
      </c>
      <c r="AI3" s="43" t="s">
        <v>63</v>
      </c>
      <c r="AJ3" s="43" t="s">
        <v>64</v>
      </c>
      <c r="AK3" s="43" t="s">
        <v>63</v>
      </c>
      <c r="AL3" s="43" t="s">
        <v>64</v>
      </c>
      <c r="AM3" s="43" t="s">
        <v>63</v>
      </c>
      <c r="AN3" s="43" t="s">
        <v>64</v>
      </c>
      <c r="AO3" s="43" t="s">
        <v>63</v>
      </c>
      <c r="AP3" s="43" t="s">
        <v>64</v>
      </c>
      <c r="AQ3" s="43" t="s">
        <v>63</v>
      </c>
      <c r="AR3" s="43" t="s">
        <v>64</v>
      </c>
      <c r="AS3" s="43" t="s">
        <v>63</v>
      </c>
      <c r="AT3" s="43" t="s">
        <v>64</v>
      </c>
    </row>
    <row r="4" spans="1:46" s="1" customFormat="1" ht="21.75" customHeight="1">
      <c r="A4" s="41" t="s">
        <v>37</v>
      </c>
      <c r="B4" s="41"/>
      <c r="C4" s="44"/>
      <c r="D4" s="34" t="s">
        <v>38</v>
      </c>
      <c r="E4" s="45"/>
      <c r="F4" s="45"/>
      <c r="G4" s="45"/>
      <c r="H4" s="45"/>
      <c r="I4" s="45"/>
      <c r="J4" s="45"/>
      <c r="K4" s="45"/>
      <c r="L4" s="45"/>
      <c r="M4" s="46">
        <f aca="true" t="shared" si="0" ref="M4:R4">SUM(M5)</f>
        <v>0</v>
      </c>
      <c r="N4" s="46">
        <f t="shared" si="0"/>
        <v>0</v>
      </c>
      <c r="O4" s="46">
        <f t="shared" si="0"/>
        <v>0</v>
      </c>
      <c r="P4" s="46">
        <f t="shared" si="0"/>
        <v>304701</v>
      </c>
      <c r="Q4" s="46">
        <f t="shared" si="0"/>
        <v>0</v>
      </c>
      <c r="R4" s="46">
        <f t="shared" si="0"/>
        <v>304701</v>
      </c>
      <c r="S4" s="46">
        <f aca="true" t="shared" si="1" ref="S4:AT4">SUM(S5)</f>
        <v>0</v>
      </c>
      <c r="T4" s="46">
        <f t="shared" si="1"/>
        <v>0</v>
      </c>
      <c r="U4" s="46">
        <f t="shared" si="1"/>
        <v>0</v>
      </c>
      <c r="V4" s="46">
        <f t="shared" si="1"/>
        <v>304701</v>
      </c>
      <c r="W4" s="46">
        <f t="shared" si="1"/>
        <v>0</v>
      </c>
      <c r="X4" s="46">
        <f t="shared" si="1"/>
        <v>0</v>
      </c>
      <c r="Y4" s="46">
        <f t="shared" si="1"/>
        <v>0</v>
      </c>
      <c r="Z4" s="46">
        <f t="shared" si="1"/>
        <v>304701</v>
      </c>
      <c r="AA4" s="46">
        <f t="shared" si="1"/>
        <v>0</v>
      </c>
      <c r="AB4" s="46">
        <f t="shared" si="1"/>
        <v>0</v>
      </c>
      <c r="AC4" s="46">
        <f t="shared" si="1"/>
        <v>0</v>
      </c>
      <c r="AD4" s="46">
        <f t="shared" si="1"/>
        <v>304701</v>
      </c>
      <c r="AE4" s="46">
        <f t="shared" si="1"/>
        <v>0</v>
      </c>
      <c r="AF4" s="46">
        <f t="shared" si="1"/>
        <v>0</v>
      </c>
      <c r="AG4" s="46">
        <f t="shared" si="1"/>
        <v>0</v>
      </c>
      <c r="AH4" s="46">
        <f t="shared" si="1"/>
        <v>304701</v>
      </c>
      <c r="AI4" s="46">
        <f t="shared" si="1"/>
        <v>0</v>
      </c>
      <c r="AJ4" s="46">
        <f t="shared" si="1"/>
        <v>0</v>
      </c>
      <c r="AK4" s="46">
        <f t="shared" si="1"/>
        <v>0</v>
      </c>
      <c r="AL4" s="46">
        <f t="shared" si="1"/>
        <v>304701</v>
      </c>
      <c r="AM4" s="46">
        <f t="shared" si="1"/>
        <v>0</v>
      </c>
      <c r="AN4" s="46">
        <f t="shared" si="1"/>
        <v>309248</v>
      </c>
      <c r="AO4" s="46">
        <f t="shared" si="1"/>
        <v>0</v>
      </c>
      <c r="AP4" s="46">
        <f t="shared" si="1"/>
        <v>613949</v>
      </c>
      <c r="AQ4" s="46">
        <f t="shared" si="1"/>
        <v>0</v>
      </c>
      <c r="AR4" s="46">
        <f t="shared" si="1"/>
        <v>0</v>
      </c>
      <c r="AS4" s="46">
        <f t="shared" si="1"/>
        <v>0</v>
      </c>
      <c r="AT4" s="46">
        <f t="shared" si="1"/>
        <v>613949</v>
      </c>
    </row>
    <row r="5" spans="1:46" s="2" customFormat="1" ht="21.75" customHeight="1">
      <c r="A5" s="47"/>
      <c r="B5" s="47" t="s">
        <v>39</v>
      </c>
      <c r="C5" s="48"/>
      <c r="D5" s="30" t="s">
        <v>40</v>
      </c>
      <c r="E5" s="49"/>
      <c r="F5" s="49"/>
      <c r="G5" s="49"/>
      <c r="H5" s="49"/>
      <c r="I5" s="49"/>
      <c r="J5" s="49"/>
      <c r="K5" s="49"/>
      <c r="L5" s="49"/>
      <c r="M5" s="50">
        <f aca="true" t="shared" si="2" ref="M5:R5">SUM(M6:M11)</f>
        <v>0</v>
      </c>
      <c r="N5" s="50">
        <f t="shared" si="2"/>
        <v>0</v>
      </c>
      <c r="O5" s="50">
        <f t="shared" si="2"/>
        <v>0</v>
      </c>
      <c r="P5" s="50">
        <f t="shared" si="2"/>
        <v>304701</v>
      </c>
      <c r="Q5" s="50">
        <f t="shared" si="2"/>
        <v>0</v>
      </c>
      <c r="R5" s="50">
        <f t="shared" si="2"/>
        <v>304701</v>
      </c>
      <c r="S5" s="50">
        <f aca="true" t="shared" si="3" ref="S5:Z5">SUM(S6:S11)</f>
        <v>0</v>
      </c>
      <c r="T5" s="50">
        <f t="shared" si="3"/>
        <v>0</v>
      </c>
      <c r="U5" s="50">
        <f t="shared" si="3"/>
        <v>0</v>
      </c>
      <c r="V5" s="50">
        <f t="shared" si="3"/>
        <v>304701</v>
      </c>
      <c r="W5" s="50">
        <f t="shared" si="3"/>
        <v>0</v>
      </c>
      <c r="X5" s="50">
        <f t="shared" si="3"/>
        <v>0</v>
      </c>
      <c r="Y5" s="50">
        <f t="shared" si="3"/>
        <v>0</v>
      </c>
      <c r="Z5" s="50">
        <f t="shared" si="3"/>
        <v>304701</v>
      </c>
      <c r="AA5" s="50">
        <f aca="true" t="shared" si="4" ref="AA5:AH5">SUM(AA6:AA11)</f>
        <v>0</v>
      </c>
      <c r="AB5" s="50">
        <f t="shared" si="4"/>
        <v>0</v>
      </c>
      <c r="AC5" s="50">
        <f t="shared" si="4"/>
        <v>0</v>
      </c>
      <c r="AD5" s="50">
        <f t="shared" si="4"/>
        <v>304701</v>
      </c>
      <c r="AE5" s="50">
        <f t="shared" si="4"/>
        <v>0</v>
      </c>
      <c r="AF5" s="50">
        <f t="shared" si="4"/>
        <v>0</v>
      </c>
      <c r="AG5" s="50">
        <f t="shared" si="4"/>
        <v>0</v>
      </c>
      <c r="AH5" s="50">
        <f t="shared" si="4"/>
        <v>304701</v>
      </c>
      <c r="AI5" s="50">
        <f aca="true" t="shared" si="5" ref="AI5:AP5">SUM(AI6:AI11)</f>
        <v>0</v>
      </c>
      <c r="AJ5" s="50">
        <f t="shared" si="5"/>
        <v>0</v>
      </c>
      <c r="AK5" s="50">
        <f t="shared" si="5"/>
        <v>0</v>
      </c>
      <c r="AL5" s="50">
        <f t="shared" si="5"/>
        <v>304701</v>
      </c>
      <c r="AM5" s="50">
        <f t="shared" si="5"/>
        <v>0</v>
      </c>
      <c r="AN5" s="50">
        <f t="shared" si="5"/>
        <v>309248</v>
      </c>
      <c r="AO5" s="50">
        <f t="shared" si="5"/>
        <v>0</v>
      </c>
      <c r="AP5" s="50">
        <f t="shared" si="5"/>
        <v>613949</v>
      </c>
      <c r="AQ5" s="50">
        <f>SUM(AQ6:AQ11)</f>
        <v>0</v>
      </c>
      <c r="AR5" s="50">
        <f>SUM(AR6:AR11)</f>
        <v>0</v>
      </c>
      <c r="AS5" s="50">
        <f>SUM(AS6:AS11)</f>
        <v>0</v>
      </c>
      <c r="AT5" s="50">
        <f>SUM(AT6:AT11)</f>
        <v>613949</v>
      </c>
    </row>
    <row r="6" spans="1:46" s="2" customFormat="1" ht="21.75" customHeight="1">
      <c r="A6" s="47"/>
      <c r="B6" s="47"/>
      <c r="C6" s="48">
        <v>4010</v>
      </c>
      <c r="D6" s="30" t="s">
        <v>65</v>
      </c>
      <c r="E6" s="49"/>
      <c r="F6" s="49"/>
      <c r="G6" s="49"/>
      <c r="H6" s="49"/>
      <c r="I6" s="49"/>
      <c r="J6" s="49"/>
      <c r="K6" s="49"/>
      <c r="L6" s="49"/>
      <c r="M6" s="50">
        <v>0</v>
      </c>
      <c r="N6" s="50">
        <v>0</v>
      </c>
      <c r="O6" s="50">
        <v>0</v>
      </c>
      <c r="P6" s="50">
        <v>3900</v>
      </c>
      <c r="Q6" s="50">
        <f aca="true" t="shared" si="6" ref="Q6:R11">SUM(M6,O6)</f>
        <v>0</v>
      </c>
      <c r="R6" s="50">
        <f t="shared" si="6"/>
        <v>3900</v>
      </c>
      <c r="S6" s="50"/>
      <c r="T6" s="50"/>
      <c r="U6" s="50">
        <f aca="true" t="shared" si="7" ref="U6:U11">SUM(Q6,S6)</f>
        <v>0</v>
      </c>
      <c r="V6" s="50">
        <f aca="true" t="shared" si="8" ref="V6:V11">SUM(R6,T6)</f>
        <v>3900</v>
      </c>
      <c r="W6" s="50"/>
      <c r="X6" s="50"/>
      <c r="Y6" s="50">
        <f aca="true" t="shared" si="9" ref="Y6:Y11">SUM(U6,W6)</f>
        <v>0</v>
      </c>
      <c r="Z6" s="50">
        <f aca="true" t="shared" si="10" ref="Z6:Z11">SUM(V6,X6)</f>
        <v>3900</v>
      </c>
      <c r="AA6" s="50"/>
      <c r="AB6" s="50"/>
      <c r="AC6" s="50">
        <f aca="true" t="shared" si="11" ref="AC6:AC11">SUM(Y6,AA6)</f>
        <v>0</v>
      </c>
      <c r="AD6" s="50">
        <f aca="true" t="shared" si="12" ref="AD6:AD11">SUM(Z6,AB6)</f>
        <v>3900</v>
      </c>
      <c r="AE6" s="50"/>
      <c r="AF6" s="50"/>
      <c r="AG6" s="50">
        <f aca="true" t="shared" si="13" ref="AG6:AG11">SUM(AC6,AE6)</f>
        <v>0</v>
      </c>
      <c r="AH6" s="50">
        <f aca="true" t="shared" si="14" ref="AH6:AH11">SUM(AD6,AF6)</f>
        <v>3900</v>
      </c>
      <c r="AI6" s="50"/>
      <c r="AJ6" s="50"/>
      <c r="AK6" s="50">
        <f aca="true" t="shared" si="15" ref="AK6:AK11">SUM(AG6,AI6)</f>
        <v>0</v>
      </c>
      <c r="AL6" s="50">
        <f aca="true" t="shared" si="16" ref="AL6:AL11">SUM(AH6,AJ6)</f>
        <v>3900</v>
      </c>
      <c r="AM6" s="50"/>
      <c r="AN6" s="50">
        <v>3900</v>
      </c>
      <c r="AO6" s="50">
        <f aca="true" t="shared" si="17" ref="AO6:AO11">SUM(AK6,AM6)</f>
        <v>0</v>
      </c>
      <c r="AP6" s="50">
        <f aca="true" t="shared" si="18" ref="AP6:AP11">SUM(AL6,AN6)</f>
        <v>7800</v>
      </c>
      <c r="AQ6" s="50"/>
      <c r="AR6" s="50"/>
      <c r="AS6" s="50">
        <f aca="true" t="shared" si="19" ref="AS6:AS11">SUM(AO6,AQ6)</f>
        <v>0</v>
      </c>
      <c r="AT6" s="50">
        <f aca="true" t="shared" si="20" ref="AT6:AT11">SUM(AP6,AR6)</f>
        <v>7800</v>
      </c>
    </row>
    <row r="7" spans="1:46" s="2" customFormat="1" ht="21.75" customHeight="1">
      <c r="A7" s="47"/>
      <c r="B7" s="47"/>
      <c r="C7" s="48">
        <v>4110</v>
      </c>
      <c r="D7" s="30" t="s">
        <v>66</v>
      </c>
      <c r="E7" s="49"/>
      <c r="F7" s="49"/>
      <c r="G7" s="49"/>
      <c r="H7" s="49"/>
      <c r="I7" s="49"/>
      <c r="J7" s="49"/>
      <c r="K7" s="49"/>
      <c r="L7" s="49"/>
      <c r="M7" s="50">
        <v>0</v>
      </c>
      <c r="N7" s="50">
        <v>0</v>
      </c>
      <c r="O7" s="50">
        <v>0</v>
      </c>
      <c r="P7" s="50">
        <v>673</v>
      </c>
      <c r="Q7" s="50">
        <f t="shared" si="6"/>
        <v>0</v>
      </c>
      <c r="R7" s="50">
        <f t="shared" si="6"/>
        <v>673</v>
      </c>
      <c r="S7" s="50"/>
      <c r="T7" s="50"/>
      <c r="U7" s="50">
        <f t="shared" si="7"/>
        <v>0</v>
      </c>
      <c r="V7" s="50">
        <f t="shared" si="8"/>
        <v>673</v>
      </c>
      <c r="W7" s="50"/>
      <c r="X7" s="50"/>
      <c r="Y7" s="50">
        <f t="shared" si="9"/>
        <v>0</v>
      </c>
      <c r="Z7" s="50">
        <f t="shared" si="10"/>
        <v>673</v>
      </c>
      <c r="AA7" s="50"/>
      <c r="AB7" s="50"/>
      <c r="AC7" s="50">
        <f t="shared" si="11"/>
        <v>0</v>
      </c>
      <c r="AD7" s="50">
        <f t="shared" si="12"/>
        <v>673</v>
      </c>
      <c r="AE7" s="50"/>
      <c r="AF7" s="50"/>
      <c r="AG7" s="50">
        <f t="shared" si="13"/>
        <v>0</v>
      </c>
      <c r="AH7" s="50">
        <f t="shared" si="14"/>
        <v>673</v>
      </c>
      <c r="AI7" s="50"/>
      <c r="AJ7" s="50"/>
      <c r="AK7" s="50">
        <f t="shared" si="15"/>
        <v>0</v>
      </c>
      <c r="AL7" s="50">
        <f t="shared" si="16"/>
        <v>673</v>
      </c>
      <c r="AM7" s="50"/>
      <c r="AN7" s="50">
        <v>673</v>
      </c>
      <c r="AO7" s="50">
        <f t="shared" si="17"/>
        <v>0</v>
      </c>
      <c r="AP7" s="50">
        <f t="shared" si="18"/>
        <v>1346</v>
      </c>
      <c r="AQ7" s="50"/>
      <c r="AR7" s="50"/>
      <c r="AS7" s="50">
        <f t="shared" si="19"/>
        <v>0</v>
      </c>
      <c r="AT7" s="50">
        <f t="shared" si="20"/>
        <v>1346</v>
      </c>
    </row>
    <row r="8" spans="1:46" s="2" customFormat="1" ht="21.75" customHeight="1">
      <c r="A8" s="47"/>
      <c r="B8" s="47"/>
      <c r="C8" s="48">
        <v>4120</v>
      </c>
      <c r="D8" s="30" t="s">
        <v>67</v>
      </c>
      <c r="E8" s="49"/>
      <c r="F8" s="49"/>
      <c r="G8" s="49"/>
      <c r="H8" s="49"/>
      <c r="I8" s="49"/>
      <c r="J8" s="49"/>
      <c r="K8" s="49"/>
      <c r="L8" s="49"/>
      <c r="M8" s="50">
        <v>0</v>
      </c>
      <c r="N8" s="50">
        <v>0</v>
      </c>
      <c r="O8" s="50">
        <v>0</v>
      </c>
      <c r="P8" s="50">
        <v>95</v>
      </c>
      <c r="Q8" s="50">
        <f t="shared" si="6"/>
        <v>0</v>
      </c>
      <c r="R8" s="50">
        <f t="shared" si="6"/>
        <v>95</v>
      </c>
      <c r="S8" s="50"/>
      <c r="T8" s="50"/>
      <c r="U8" s="50">
        <f t="shared" si="7"/>
        <v>0</v>
      </c>
      <c r="V8" s="50">
        <f t="shared" si="8"/>
        <v>95</v>
      </c>
      <c r="W8" s="50"/>
      <c r="X8" s="50"/>
      <c r="Y8" s="50">
        <f t="shared" si="9"/>
        <v>0</v>
      </c>
      <c r="Z8" s="50">
        <f t="shared" si="10"/>
        <v>95</v>
      </c>
      <c r="AA8" s="50"/>
      <c r="AB8" s="50"/>
      <c r="AC8" s="50">
        <f t="shared" si="11"/>
        <v>0</v>
      </c>
      <c r="AD8" s="50">
        <f t="shared" si="12"/>
        <v>95</v>
      </c>
      <c r="AE8" s="50"/>
      <c r="AF8" s="50"/>
      <c r="AG8" s="50">
        <f t="shared" si="13"/>
        <v>0</v>
      </c>
      <c r="AH8" s="50">
        <f t="shared" si="14"/>
        <v>95</v>
      </c>
      <c r="AI8" s="50"/>
      <c r="AJ8" s="50"/>
      <c r="AK8" s="50">
        <f t="shared" si="15"/>
        <v>0</v>
      </c>
      <c r="AL8" s="50">
        <f t="shared" si="16"/>
        <v>95</v>
      </c>
      <c r="AM8" s="50"/>
      <c r="AN8" s="50">
        <v>95</v>
      </c>
      <c r="AO8" s="50">
        <f t="shared" si="17"/>
        <v>0</v>
      </c>
      <c r="AP8" s="50">
        <f t="shared" si="18"/>
        <v>190</v>
      </c>
      <c r="AQ8" s="50"/>
      <c r="AR8" s="50"/>
      <c r="AS8" s="50">
        <f t="shared" si="19"/>
        <v>0</v>
      </c>
      <c r="AT8" s="50">
        <f t="shared" si="20"/>
        <v>190</v>
      </c>
    </row>
    <row r="9" spans="1:46" s="2" customFormat="1" ht="21.75" customHeight="1">
      <c r="A9" s="47"/>
      <c r="B9" s="47"/>
      <c r="C9" s="48">
        <v>4210</v>
      </c>
      <c r="D9" s="30" t="s">
        <v>68</v>
      </c>
      <c r="E9" s="49"/>
      <c r="F9" s="49"/>
      <c r="G9" s="49"/>
      <c r="H9" s="49"/>
      <c r="I9" s="49"/>
      <c r="J9" s="49"/>
      <c r="K9" s="49"/>
      <c r="L9" s="49"/>
      <c r="M9" s="50">
        <v>0</v>
      </c>
      <c r="N9" s="50">
        <v>0</v>
      </c>
      <c r="O9" s="50">
        <v>0</v>
      </c>
      <c r="P9" s="50">
        <v>207</v>
      </c>
      <c r="Q9" s="50">
        <f t="shared" si="6"/>
        <v>0</v>
      </c>
      <c r="R9" s="50">
        <f t="shared" si="6"/>
        <v>207</v>
      </c>
      <c r="S9" s="50"/>
      <c r="T9" s="50"/>
      <c r="U9" s="50">
        <f t="shared" si="7"/>
        <v>0</v>
      </c>
      <c r="V9" s="50">
        <f t="shared" si="8"/>
        <v>207</v>
      </c>
      <c r="W9" s="50"/>
      <c r="X9" s="50"/>
      <c r="Y9" s="50">
        <f t="shared" si="9"/>
        <v>0</v>
      </c>
      <c r="Z9" s="50">
        <f t="shared" si="10"/>
        <v>207</v>
      </c>
      <c r="AA9" s="50"/>
      <c r="AB9" s="50"/>
      <c r="AC9" s="50">
        <f t="shared" si="11"/>
        <v>0</v>
      </c>
      <c r="AD9" s="50">
        <f t="shared" si="12"/>
        <v>207</v>
      </c>
      <c r="AE9" s="50"/>
      <c r="AF9" s="50"/>
      <c r="AG9" s="50">
        <f t="shared" si="13"/>
        <v>0</v>
      </c>
      <c r="AH9" s="50">
        <f t="shared" si="14"/>
        <v>207</v>
      </c>
      <c r="AI9" s="50"/>
      <c r="AJ9" s="50"/>
      <c r="AK9" s="50">
        <f t="shared" si="15"/>
        <v>0</v>
      </c>
      <c r="AL9" s="50">
        <f t="shared" si="16"/>
        <v>207</v>
      </c>
      <c r="AM9" s="50"/>
      <c r="AN9" s="50">
        <v>425</v>
      </c>
      <c r="AO9" s="50">
        <f t="shared" si="17"/>
        <v>0</v>
      </c>
      <c r="AP9" s="50">
        <f t="shared" si="18"/>
        <v>632</v>
      </c>
      <c r="AQ9" s="50"/>
      <c r="AR9" s="50"/>
      <c r="AS9" s="50">
        <f t="shared" si="19"/>
        <v>0</v>
      </c>
      <c r="AT9" s="50">
        <f t="shared" si="20"/>
        <v>632</v>
      </c>
    </row>
    <row r="10" spans="1:46" s="2" customFormat="1" ht="21.75" customHeight="1">
      <c r="A10" s="47"/>
      <c r="B10" s="47"/>
      <c r="C10" s="48">
        <v>4300</v>
      </c>
      <c r="D10" s="30" t="s">
        <v>69</v>
      </c>
      <c r="E10" s="49"/>
      <c r="F10" s="49"/>
      <c r="G10" s="49"/>
      <c r="H10" s="49"/>
      <c r="I10" s="49"/>
      <c r="J10" s="49"/>
      <c r="K10" s="49"/>
      <c r="L10" s="49"/>
      <c r="M10" s="50">
        <v>0</v>
      </c>
      <c r="N10" s="50">
        <v>0</v>
      </c>
      <c r="O10" s="50">
        <v>0</v>
      </c>
      <c r="P10" s="50">
        <v>1100</v>
      </c>
      <c r="Q10" s="50">
        <f t="shared" si="6"/>
        <v>0</v>
      </c>
      <c r="R10" s="50">
        <f t="shared" si="6"/>
        <v>1100</v>
      </c>
      <c r="S10" s="50"/>
      <c r="T10" s="50"/>
      <c r="U10" s="50">
        <f t="shared" si="7"/>
        <v>0</v>
      </c>
      <c r="V10" s="50">
        <f t="shared" si="8"/>
        <v>1100</v>
      </c>
      <c r="W10" s="50"/>
      <c r="X10" s="50"/>
      <c r="Y10" s="50">
        <f t="shared" si="9"/>
        <v>0</v>
      </c>
      <c r="Z10" s="50">
        <f t="shared" si="10"/>
        <v>1100</v>
      </c>
      <c r="AA10" s="50"/>
      <c r="AB10" s="50"/>
      <c r="AC10" s="50">
        <f t="shared" si="11"/>
        <v>0</v>
      </c>
      <c r="AD10" s="50">
        <f t="shared" si="12"/>
        <v>1100</v>
      </c>
      <c r="AE10" s="50"/>
      <c r="AF10" s="50"/>
      <c r="AG10" s="50">
        <f t="shared" si="13"/>
        <v>0</v>
      </c>
      <c r="AH10" s="50">
        <f t="shared" si="14"/>
        <v>1100</v>
      </c>
      <c r="AI10" s="50"/>
      <c r="AJ10" s="50"/>
      <c r="AK10" s="50">
        <f t="shared" si="15"/>
        <v>0</v>
      </c>
      <c r="AL10" s="50">
        <f t="shared" si="16"/>
        <v>1100</v>
      </c>
      <c r="AM10" s="50"/>
      <c r="AN10" s="50">
        <v>970</v>
      </c>
      <c r="AO10" s="50">
        <f t="shared" si="17"/>
        <v>0</v>
      </c>
      <c r="AP10" s="50">
        <f t="shared" si="18"/>
        <v>2070</v>
      </c>
      <c r="AQ10" s="50"/>
      <c r="AR10" s="50"/>
      <c r="AS10" s="50">
        <f t="shared" si="19"/>
        <v>0</v>
      </c>
      <c r="AT10" s="50">
        <f t="shared" si="20"/>
        <v>2070</v>
      </c>
    </row>
    <row r="11" spans="1:46" s="2" customFormat="1" ht="21.75" customHeight="1">
      <c r="A11" s="47"/>
      <c r="B11" s="47"/>
      <c r="C11" s="48">
        <v>4430</v>
      </c>
      <c r="D11" s="30" t="s">
        <v>70</v>
      </c>
      <c r="E11" s="49"/>
      <c r="F11" s="49"/>
      <c r="G11" s="49"/>
      <c r="H11" s="49"/>
      <c r="I11" s="49"/>
      <c r="J11" s="49"/>
      <c r="K11" s="49"/>
      <c r="L11" s="49"/>
      <c r="M11" s="50">
        <v>0</v>
      </c>
      <c r="N11" s="50">
        <v>0</v>
      </c>
      <c r="O11" s="50">
        <v>0</v>
      </c>
      <c r="P11" s="50">
        <v>298726</v>
      </c>
      <c r="Q11" s="50">
        <f t="shared" si="6"/>
        <v>0</v>
      </c>
      <c r="R11" s="50">
        <f t="shared" si="6"/>
        <v>298726</v>
      </c>
      <c r="S11" s="50"/>
      <c r="T11" s="50"/>
      <c r="U11" s="50">
        <f t="shared" si="7"/>
        <v>0</v>
      </c>
      <c r="V11" s="50">
        <f t="shared" si="8"/>
        <v>298726</v>
      </c>
      <c r="W11" s="50"/>
      <c r="X11" s="50"/>
      <c r="Y11" s="50">
        <f t="shared" si="9"/>
        <v>0</v>
      </c>
      <c r="Z11" s="50">
        <f t="shared" si="10"/>
        <v>298726</v>
      </c>
      <c r="AA11" s="50"/>
      <c r="AB11" s="50"/>
      <c r="AC11" s="50">
        <f t="shared" si="11"/>
        <v>0</v>
      </c>
      <c r="AD11" s="50">
        <f t="shared" si="12"/>
        <v>298726</v>
      </c>
      <c r="AE11" s="50"/>
      <c r="AF11" s="50"/>
      <c r="AG11" s="50">
        <f t="shared" si="13"/>
        <v>0</v>
      </c>
      <c r="AH11" s="50">
        <f t="shared" si="14"/>
        <v>298726</v>
      </c>
      <c r="AI11" s="50"/>
      <c r="AJ11" s="50"/>
      <c r="AK11" s="50">
        <f t="shared" si="15"/>
        <v>0</v>
      </c>
      <c r="AL11" s="50">
        <f t="shared" si="16"/>
        <v>298726</v>
      </c>
      <c r="AM11" s="50"/>
      <c r="AN11" s="50">
        <v>303185</v>
      </c>
      <c r="AO11" s="50">
        <f t="shared" si="17"/>
        <v>0</v>
      </c>
      <c r="AP11" s="50">
        <f t="shared" si="18"/>
        <v>601911</v>
      </c>
      <c r="AQ11" s="50"/>
      <c r="AR11" s="50"/>
      <c r="AS11" s="50">
        <f t="shared" si="19"/>
        <v>0</v>
      </c>
      <c r="AT11" s="50">
        <f t="shared" si="20"/>
        <v>601911</v>
      </c>
    </row>
    <row r="12" spans="1:46" s="2" customFormat="1" ht="21" customHeight="1">
      <c r="A12" s="41" t="s">
        <v>42</v>
      </c>
      <c r="B12" s="51"/>
      <c r="C12" s="52"/>
      <c r="D12" s="34" t="s">
        <v>43</v>
      </c>
      <c r="E12" s="46">
        <f aca="true" t="shared" si="21" ref="E12:AT12">SUM(E13)</f>
        <v>0</v>
      </c>
      <c r="F12" s="46">
        <f t="shared" si="21"/>
        <v>156600</v>
      </c>
      <c r="G12" s="46">
        <f t="shared" si="21"/>
        <v>0</v>
      </c>
      <c r="H12" s="46">
        <f t="shared" si="21"/>
        <v>0</v>
      </c>
      <c r="I12" s="46">
        <f t="shared" si="21"/>
        <v>0</v>
      </c>
      <c r="J12" s="46">
        <f t="shared" si="21"/>
        <v>156600</v>
      </c>
      <c r="K12" s="46">
        <f t="shared" si="21"/>
        <v>0</v>
      </c>
      <c r="L12" s="46">
        <f t="shared" si="21"/>
        <v>0</v>
      </c>
      <c r="M12" s="46">
        <f t="shared" si="21"/>
        <v>0</v>
      </c>
      <c r="N12" s="46">
        <f t="shared" si="21"/>
        <v>156600</v>
      </c>
      <c r="O12" s="46">
        <f t="shared" si="21"/>
        <v>0</v>
      </c>
      <c r="P12" s="46">
        <f t="shared" si="21"/>
        <v>0</v>
      </c>
      <c r="Q12" s="46">
        <f t="shared" si="21"/>
        <v>0</v>
      </c>
      <c r="R12" s="46">
        <f t="shared" si="21"/>
        <v>156600</v>
      </c>
      <c r="S12" s="46">
        <f t="shared" si="21"/>
        <v>0</v>
      </c>
      <c r="T12" s="46">
        <f t="shared" si="21"/>
        <v>0</v>
      </c>
      <c r="U12" s="46">
        <f t="shared" si="21"/>
        <v>0</v>
      </c>
      <c r="V12" s="46">
        <f t="shared" si="21"/>
        <v>156600</v>
      </c>
      <c r="W12" s="46">
        <f t="shared" si="21"/>
        <v>0</v>
      </c>
      <c r="X12" s="46">
        <f t="shared" si="21"/>
        <v>0</v>
      </c>
      <c r="Y12" s="46">
        <f t="shared" si="21"/>
        <v>0</v>
      </c>
      <c r="Z12" s="46">
        <f t="shared" si="21"/>
        <v>156600</v>
      </c>
      <c r="AA12" s="46">
        <f t="shared" si="21"/>
        <v>0</v>
      </c>
      <c r="AB12" s="46">
        <f t="shared" si="21"/>
        <v>0</v>
      </c>
      <c r="AC12" s="46">
        <f t="shared" si="21"/>
        <v>0</v>
      </c>
      <c r="AD12" s="46">
        <f t="shared" si="21"/>
        <v>156600</v>
      </c>
      <c r="AE12" s="46">
        <f t="shared" si="21"/>
        <v>0</v>
      </c>
      <c r="AF12" s="46">
        <f t="shared" si="21"/>
        <v>0</v>
      </c>
      <c r="AG12" s="46">
        <f t="shared" si="21"/>
        <v>0</v>
      </c>
      <c r="AH12" s="46">
        <f t="shared" si="21"/>
        <v>156600</v>
      </c>
      <c r="AI12" s="46">
        <f t="shared" si="21"/>
        <v>0</v>
      </c>
      <c r="AJ12" s="46">
        <f t="shared" si="21"/>
        <v>0</v>
      </c>
      <c r="AK12" s="46">
        <f t="shared" si="21"/>
        <v>0</v>
      </c>
      <c r="AL12" s="46">
        <f t="shared" si="21"/>
        <v>156600</v>
      </c>
      <c r="AM12" s="46">
        <f t="shared" si="21"/>
        <v>0</v>
      </c>
      <c r="AN12" s="46">
        <f t="shared" si="21"/>
        <v>0</v>
      </c>
      <c r="AO12" s="46">
        <f t="shared" si="21"/>
        <v>0</v>
      </c>
      <c r="AP12" s="46">
        <f t="shared" si="21"/>
        <v>156600</v>
      </c>
      <c r="AQ12" s="46">
        <f t="shared" si="21"/>
        <v>0</v>
      </c>
      <c r="AR12" s="46">
        <f t="shared" si="21"/>
        <v>0</v>
      </c>
      <c r="AS12" s="46">
        <f t="shared" si="21"/>
        <v>0</v>
      </c>
      <c r="AT12" s="46">
        <f t="shared" si="21"/>
        <v>156600</v>
      </c>
    </row>
    <row r="13" spans="1:46" s="2" customFormat="1" ht="21" customHeight="1">
      <c r="A13" s="47"/>
      <c r="B13" s="47">
        <v>75011</v>
      </c>
      <c r="C13" s="33"/>
      <c r="D13" s="30" t="s">
        <v>44</v>
      </c>
      <c r="E13" s="50">
        <f aca="true" t="shared" si="22" ref="E13:J13">SUM(E14:E18)</f>
        <v>0</v>
      </c>
      <c r="F13" s="50">
        <f t="shared" si="22"/>
        <v>156600</v>
      </c>
      <c r="G13" s="50">
        <f t="shared" si="22"/>
        <v>0</v>
      </c>
      <c r="H13" s="50">
        <f t="shared" si="22"/>
        <v>0</v>
      </c>
      <c r="I13" s="50">
        <f t="shared" si="22"/>
        <v>0</v>
      </c>
      <c r="J13" s="50">
        <f t="shared" si="22"/>
        <v>156600</v>
      </c>
      <c r="K13" s="50">
        <f aca="true" t="shared" si="23" ref="K13:R13">SUM(K14:K18)</f>
        <v>0</v>
      </c>
      <c r="L13" s="50">
        <f t="shared" si="23"/>
        <v>0</v>
      </c>
      <c r="M13" s="50">
        <f t="shared" si="23"/>
        <v>0</v>
      </c>
      <c r="N13" s="50">
        <f t="shared" si="23"/>
        <v>156600</v>
      </c>
      <c r="O13" s="50">
        <f t="shared" si="23"/>
        <v>0</v>
      </c>
      <c r="P13" s="50">
        <f t="shared" si="23"/>
        <v>0</v>
      </c>
      <c r="Q13" s="50">
        <f t="shared" si="23"/>
        <v>0</v>
      </c>
      <c r="R13" s="50">
        <f t="shared" si="23"/>
        <v>156600</v>
      </c>
      <c r="S13" s="50">
        <f aca="true" t="shared" si="24" ref="S13:Z13">SUM(S14:S18)</f>
        <v>0</v>
      </c>
      <c r="T13" s="50">
        <f t="shared" si="24"/>
        <v>0</v>
      </c>
      <c r="U13" s="50">
        <f t="shared" si="24"/>
        <v>0</v>
      </c>
      <c r="V13" s="50">
        <f t="shared" si="24"/>
        <v>156600</v>
      </c>
      <c r="W13" s="50">
        <f t="shared" si="24"/>
        <v>0</v>
      </c>
      <c r="X13" s="50">
        <f t="shared" si="24"/>
        <v>0</v>
      </c>
      <c r="Y13" s="50">
        <f t="shared" si="24"/>
        <v>0</v>
      </c>
      <c r="Z13" s="50">
        <f t="shared" si="24"/>
        <v>156600</v>
      </c>
      <c r="AA13" s="50">
        <f aca="true" t="shared" si="25" ref="AA13:AH13">SUM(AA14:AA18)</f>
        <v>0</v>
      </c>
      <c r="AB13" s="50">
        <f t="shared" si="25"/>
        <v>0</v>
      </c>
      <c r="AC13" s="50">
        <f t="shared" si="25"/>
        <v>0</v>
      </c>
      <c r="AD13" s="50">
        <f t="shared" si="25"/>
        <v>156600</v>
      </c>
      <c r="AE13" s="50">
        <f t="shared" si="25"/>
        <v>0</v>
      </c>
      <c r="AF13" s="50">
        <f t="shared" si="25"/>
        <v>0</v>
      </c>
      <c r="AG13" s="50">
        <f t="shared" si="25"/>
        <v>0</v>
      </c>
      <c r="AH13" s="50">
        <f t="shared" si="25"/>
        <v>156600</v>
      </c>
      <c r="AI13" s="50">
        <f aca="true" t="shared" si="26" ref="AI13:AP13">SUM(AI14:AI18)</f>
        <v>0</v>
      </c>
      <c r="AJ13" s="50">
        <f t="shared" si="26"/>
        <v>0</v>
      </c>
      <c r="AK13" s="50">
        <f t="shared" si="26"/>
        <v>0</v>
      </c>
      <c r="AL13" s="50">
        <f t="shared" si="26"/>
        <v>156600</v>
      </c>
      <c r="AM13" s="50">
        <f t="shared" si="26"/>
        <v>0</v>
      </c>
      <c r="AN13" s="50">
        <f t="shared" si="26"/>
        <v>0</v>
      </c>
      <c r="AO13" s="50">
        <f t="shared" si="26"/>
        <v>0</v>
      </c>
      <c r="AP13" s="50">
        <f t="shared" si="26"/>
        <v>156600</v>
      </c>
      <c r="AQ13" s="50">
        <f>SUM(AQ14:AQ18)</f>
        <v>0</v>
      </c>
      <c r="AR13" s="50">
        <f>SUM(AR14:AR18)</f>
        <v>0</v>
      </c>
      <c r="AS13" s="50">
        <f>SUM(AS14:AS18)</f>
        <v>0</v>
      </c>
      <c r="AT13" s="50">
        <f>SUM(AT14:AT18)</f>
        <v>156600</v>
      </c>
    </row>
    <row r="14" spans="1:46" s="2" customFormat="1" ht="21" customHeight="1">
      <c r="A14" s="47"/>
      <c r="B14" s="32"/>
      <c r="C14" s="48">
        <v>4010</v>
      </c>
      <c r="D14" s="30" t="s">
        <v>65</v>
      </c>
      <c r="E14" s="50">
        <v>0</v>
      </c>
      <c r="F14" s="50">
        <v>104967</v>
      </c>
      <c r="G14" s="50">
        <v>0</v>
      </c>
      <c r="H14" s="50"/>
      <c r="I14" s="50">
        <f aca="true" t="shared" si="27" ref="I14:J18">SUM(E14,G14)</f>
        <v>0</v>
      </c>
      <c r="J14" s="50">
        <f t="shared" si="27"/>
        <v>104967</v>
      </c>
      <c r="K14" s="50">
        <v>0</v>
      </c>
      <c r="L14" s="50">
        <v>0</v>
      </c>
      <c r="M14" s="50">
        <f aca="true" t="shared" si="28" ref="M14:N18">SUM(I14,K14)</f>
        <v>0</v>
      </c>
      <c r="N14" s="50">
        <f t="shared" si="28"/>
        <v>104967</v>
      </c>
      <c r="O14" s="50">
        <v>0</v>
      </c>
      <c r="P14" s="50">
        <v>0</v>
      </c>
      <c r="Q14" s="50">
        <f aca="true" t="shared" si="29" ref="Q14:R18">SUM(M14,O14)</f>
        <v>0</v>
      </c>
      <c r="R14" s="50">
        <f t="shared" si="29"/>
        <v>104967</v>
      </c>
      <c r="S14" s="50"/>
      <c r="T14" s="50"/>
      <c r="U14" s="50">
        <f aca="true" t="shared" si="30" ref="U14:V18">SUM(Q14,S14)</f>
        <v>0</v>
      </c>
      <c r="V14" s="50">
        <f t="shared" si="30"/>
        <v>104967</v>
      </c>
      <c r="W14" s="50"/>
      <c r="X14" s="50"/>
      <c r="Y14" s="50">
        <f aca="true" t="shared" si="31" ref="Y14:Z18">SUM(U14,W14)</f>
        <v>0</v>
      </c>
      <c r="Z14" s="50">
        <f t="shared" si="31"/>
        <v>104967</v>
      </c>
      <c r="AA14" s="50"/>
      <c r="AB14" s="50"/>
      <c r="AC14" s="50">
        <f aca="true" t="shared" si="32" ref="AC14:AD18">SUM(Y14,AA14)</f>
        <v>0</v>
      </c>
      <c r="AD14" s="50">
        <f t="shared" si="32"/>
        <v>104967</v>
      </c>
      <c r="AE14" s="50"/>
      <c r="AF14" s="50"/>
      <c r="AG14" s="50">
        <f aca="true" t="shared" si="33" ref="AG14:AH18">SUM(AC14,AE14)</f>
        <v>0</v>
      </c>
      <c r="AH14" s="50">
        <f t="shared" si="33"/>
        <v>104967</v>
      </c>
      <c r="AI14" s="50"/>
      <c r="AJ14" s="50"/>
      <c r="AK14" s="50">
        <f aca="true" t="shared" si="34" ref="AK14:AL18">SUM(AG14,AI14)</f>
        <v>0</v>
      </c>
      <c r="AL14" s="50">
        <f t="shared" si="34"/>
        <v>104967</v>
      </c>
      <c r="AM14" s="50"/>
      <c r="AN14" s="50"/>
      <c r="AO14" s="50">
        <f aca="true" t="shared" si="35" ref="AO14:AP18">SUM(AK14,AM14)</f>
        <v>0</v>
      </c>
      <c r="AP14" s="50">
        <f t="shared" si="35"/>
        <v>104967</v>
      </c>
      <c r="AQ14" s="50"/>
      <c r="AR14" s="50"/>
      <c r="AS14" s="50">
        <f>SUM(AO14,AQ14)</f>
        <v>0</v>
      </c>
      <c r="AT14" s="50">
        <f>SUM(AP14,AR14)</f>
        <v>104967</v>
      </c>
    </row>
    <row r="15" spans="1:46" s="2" customFormat="1" ht="21" customHeight="1">
      <c r="A15" s="47"/>
      <c r="B15" s="32"/>
      <c r="C15" s="48">
        <v>4040</v>
      </c>
      <c r="D15" s="30" t="s">
        <v>71</v>
      </c>
      <c r="E15" s="50">
        <v>0</v>
      </c>
      <c r="F15" s="50">
        <v>20000</v>
      </c>
      <c r="G15" s="50">
        <v>0</v>
      </c>
      <c r="H15" s="50"/>
      <c r="I15" s="50">
        <f t="shared" si="27"/>
        <v>0</v>
      </c>
      <c r="J15" s="50">
        <f t="shared" si="27"/>
        <v>20000</v>
      </c>
      <c r="K15" s="50">
        <v>0</v>
      </c>
      <c r="L15" s="50">
        <v>0</v>
      </c>
      <c r="M15" s="50">
        <f t="shared" si="28"/>
        <v>0</v>
      </c>
      <c r="N15" s="50">
        <f t="shared" si="28"/>
        <v>20000</v>
      </c>
      <c r="O15" s="50">
        <v>0</v>
      </c>
      <c r="P15" s="50">
        <v>0</v>
      </c>
      <c r="Q15" s="50">
        <f t="shared" si="29"/>
        <v>0</v>
      </c>
      <c r="R15" s="50">
        <f t="shared" si="29"/>
        <v>20000</v>
      </c>
      <c r="S15" s="50"/>
      <c r="T15" s="50"/>
      <c r="U15" s="50">
        <f t="shared" si="30"/>
        <v>0</v>
      </c>
      <c r="V15" s="50">
        <f t="shared" si="30"/>
        <v>20000</v>
      </c>
      <c r="W15" s="50"/>
      <c r="X15" s="50">
        <v>-1434</v>
      </c>
      <c r="Y15" s="50">
        <f t="shared" si="31"/>
        <v>0</v>
      </c>
      <c r="Z15" s="50">
        <f t="shared" si="31"/>
        <v>18566</v>
      </c>
      <c r="AA15" s="50"/>
      <c r="AB15" s="50"/>
      <c r="AC15" s="50">
        <f t="shared" si="32"/>
        <v>0</v>
      </c>
      <c r="AD15" s="50">
        <f t="shared" si="32"/>
        <v>18566</v>
      </c>
      <c r="AE15" s="50"/>
      <c r="AF15" s="50"/>
      <c r="AG15" s="50">
        <f t="shared" si="33"/>
        <v>0</v>
      </c>
      <c r="AH15" s="50">
        <f t="shared" si="33"/>
        <v>18566</v>
      </c>
      <c r="AI15" s="50"/>
      <c r="AJ15" s="50"/>
      <c r="AK15" s="50">
        <f t="shared" si="34"/>
        <v>0</v>
      </c>
      <c r="AL15" s="50">
        <f t="shared" si="34"/>
        <v>18566</v>
      </c>
      <c r="AM15" s="50"/>
      <c r="AN15" s="50"/>
      <c r="AO15" s="50">
        <f t="shared" si="35"/>
        <v>0</v>
      </c>
      <c r="AP15" s="50">
        <f t="shared" si="35"/>
        <v>18566</v>
      </c>
      <c r="AQ15" s="50"/>
      <c r="AR15" s="50"/>
      <c r="AS15" s="50">
        <f>SUM(AO15,AQ15)</f>
        <v>0</v>
      </c>
      <c r="AT15" s="50">
        <f>SUM(AP15,AR15)</f>
        <v>18566</v>
      </c>
    </row>
    <row r="16" spans="1:46" s="2" customFormat="1" ht="21" customHeight="1">
      <c r="A16" s="47"/>
      <c r="B16" s="32"/>
      <c r="C16" s="48">
        <v>4110</v>
      </c>
      <c r="D16" s="30" t="s">
        <v>66</v>
      </c>
      <c r="E16" s="50">
        <v>0</v>
      </c>
      <c r="F16" s="50">
        <v>18983</v>
      </c>
      <c r="G16" s="50">
        <v>0</v>
      </c>
      <c r="H16" s="50"/>
      <c r="I16" s="50">
        <f t="shared" si="27"/>
        <v>0</v>
      </c>
      <c r="J16" s="50">
        <f t="shared" si="27"/>
        <v>18983</v>
      </c>
      <c r="K16" s="50">
        <v>0</v>
      </c>
      <c r="L16" s="50">
        <v>0</v>
      </c>
      <c r="M16" s="50">
        <f t="shared" si="28"/>
        <v>0</v>
      </c>
      <c r="N16" s="50">
        <f t="shared" si="28"/>
        <v>18983</v>
      </c>
      <c r="O16" s="50">
        <v>0</v>
      </c>
      <c r="P16" s="50">
        <v>0</v>
      </c>
      <c r="Q16" s="50">
        <f t="shared" si="29"/>
        <v>0</v>
      </c>
      <c r="R16" s="50">
        <f t="shared" si="29"/>
        <v>18983</v>
      </c>
      <c r="S16" s="50"/>
      <c r="T16" s="50"/>
      <c r="U16" s="50">
        <f t="shared" si="30"/>
        <v>0</v>
      </c>
      <c r="V16" s="50">
        <f t="shared" si="30"/>
        <v>18983</v>
      </c>
      <c r="W16" s="50"/>
      <c r="X16" s="50">
        <v>1434</v>
      </c>
      <c r="Y16" s="50">
        <f t="shared" si="31"/>
        <v>0</v>
      </c>
      <c r="Z16" s="50">
        <f t="shared" si="31"/>
        <v>20417</v>
      </c>
      <c r="AA16" s="50"/>
      <c r="AB16" s="50"/>
      <c r="AC16" s="50">
        <f t="shared" si="32"/>
        <v>0</v>
      </c>
      <c r="AD16" s="50">
        <f t="shared" si="32"/>
        <v>20417</v>
      </c>
      <c r="AE16" s="50"/>
      <c r="AF16" s="50"/>
      <c r="AG16" s="50">
        <f t="shared" si="33"/>
        <v>0</v>
      </c>
      <c r="AH16" s="50">
        <f t="shared" si="33"/>
        <v>20417</v>
      </c>
      <c r="AI16" s="50"/>
      <c r="AJ16" s="50"/>
      <c r="AK16" s="50">
        <f t="shared" si="34"/>
        <v>0</v>
      </c>
      <c r="AL16" s="50">
        <f t="shared" si="34"/>
        <v>20417</v>
      </c>
      <c r="AM16" s="50"/>
      <c r="AN16" s="50"/>
      <c r="AO16" s="50">
        <f t="shared" si="35"/>
        <v>0</v>
      </c>
      <c r="AP16" s="50">
        <f t="shared" si="35"/>
        <v>20417</v>
      </c>
      <c r="AQ16" s="50"/>
      <c r="AR16" s="50"/>
      <c r="AS16" s="50">
        <f>SUM(AO16,AQ16)</f>
        <v>0</v>
      </c>
      <c r="AT16" s="50">
        <f>SUM(AP16,AR16)</f>
        <v>20417</v>
      </c>
    </row>
    <row r="17" spans="1:46" s="2" customFormat="1" ht="21" customHeight="1">
      <c r="A17" s="47"/>
      <c r="B17" s="32"/>
      <c r="C17" s="48">
        <v>4120</v>
      </c>
      <c r="D17" s="30" t="s">
        <v>67</v>
      </c>
      <c r="E17" s="50">
        <v>0</v>
      </c>
      <c r="F17" s="50">
        <v>3062</v>
      </c>
      <c r="G17" s="50">
        <v>0</v>
      </c>
      <c r="H17" s="50"/>
      <c r="I17" s="50">
        <f t="shared" si="27"/>
        <v>0</v>
      </c>
      <c r="J17" s="50">
        <f t="shared" si="27"/>
        <v>3062</v>
      </c>
      <c r="K17" s="50">
        <v>0</v>
      </c>
      <c r="L17" s="50">
        <v>0</v>
      </c>
      <c r="M17" s="50">
        <f t="shared" si="28"/>
        <v>0</v>
      </c>
      <c r="N17" s="50">
        <f t="shared" si="28"/>
        <v>3062</v>
      </c>
      <c r="O17" s="50">
        <v>0</v>
      </c>
      <c r="P17" s="50">
        <v>0</v>
      </c>
      <c r="Q17" s="50">
        <f t="shared" si="29"/>
        <v>0</v>
      </c>
      <c r="R17" s="50">
        <f t="shared" si="29"/>
        <v>3062</v>
      </c>
      <c r="S17" s="50"/>
      <c r="T17" s="50"/>
      <c r="U17" s="50">
        <f t="shared" si="30"/>
        <v>0</v>
      </c>
      <c r="V17" s="50">
        <f t="shared" si="30"/>
        <v>3062</v>
      </c>
      <c r="W17" s="50"/>
      <c r="X17" s="50"/>
      <c r="Y17" s="50">
        <f t="shared" si="31"/>
        <v>0</v>
      </c>
      <c r="Z17" s="50">
        <f t="shared" si="31"/>
        <v>3062</v>
      </c>
      <c r="AA17" s="50"/>
      <c r="AB17" s="50"/>
      <c r="AC17" s="50">
        <f t="shared" si="32"/>
        <v>0</v>
      </c>
      <c r="AD17" s="50">
        <f t="shared" si="32"/>
        <v>3062</v>
      </c>
      <c r="AE17" s="50"/>
      <c r="AF17" s="50"/>
      <c r="AG17" s="50">
        <f t="shared" si="33"/>
        <v>0</v>
      </c>
      <c r="AH17" s="50">
        <f t="shared" si="33"/>
        <v>3062</v>
      </c>
      <c r="AI17" s="50"/>
      <c r="AJ17" s="50"/>
      <c r="AK17" s="50">
        <f t="shared" si="34"/>
        <v>0</v>
      </c>
      <c r="AL17" s="50">
        <f t="shared" si="34"/>
        <v>3062</v>
      </c>
      <c r="AM17" s="50"/>
      <c r="AN17" s="50"/>
      <c r="AO17" s="50">
        <f t="shared" si="35"/>
        <v>0</v>
      </c>
      <c r="AP17" s="50">
        <f t="shared" si="35"/>
        <v>3062</v>
      </c>
      <c r="AQ17" s="50"/>
      <c r="AR17" s="50"/>
      <c r="AS17" s="50">
        <f>SUM(AO17,AQ17)</f>
        <v>0</v>
      </c>
      <c r="AT17" s="50">
        <f>SUM(AP17,AR17)</f>
        <v>3062</v>
      </c>
    </row>
    <row r="18" spans="1:46" s="2" customFormat="1" ht="30.75" customHeight="1">
      <c r="A18" s="47"/>
      <c r="B18" s="32"/>
      <c r="C18" s="48">
        <v>4440</v>
      </c>
      <c r="D18" s="30" t="s">
        <v>72</v>
      </c>
      <c r="E18" s="50">
        <v>0</v>
      </c>
      <c r="F18" s="50">
        <v>9588</v>
      </c>
      <c r="G18" s="50">
        <v>0</v>
      </c>
      <c r="H18" s="50"/>
      <c r="I18" s="50">
        <f t="shared" si="27"/>
        <v>0</v>
      </c>
      <c r="J18" s="50">
        <f t="shared" si="27"/>
        <v>9588</v>
      </c>
      <c r="K18" s="50">
        <v>0</v>
      </c>
      <c r="L18" s="50">
        <v>0</v>
      </c>
      <c r="M18" s="50">
        <f t="shared" si="28"/>
        <v>0</v>
      </c>
      <c r="N18" s="50">
        <f t="shared" si="28"/>
        <v>9588</v>
      </c>
      <c r="O18" s="50">
        <v>0</v>
      </c>
      <c r="P18" s="50">
        <v>0</v>
      </c>
      <c r="Q18" s="50">
        <f t="shared" si="29"/>
        <v>0</v>
      </c>
      <c r="R18" s="50">
        <f t="shared" si="29"/>
        <v>9588</v>
      </c>
      <c r="S18" s="50"/>
      <c r="T18" s="50"/>
      <c r="U18" s="50">
        <f t="shared" si="30"/>
        <v>0</v>
      </c>
      <c r="V18" s="50">
        <f t="shared" si="30"/>
        <v>9588</v>
      </c>
      <c r="W18" s="50"/>
      <c r="X18" s="50"/>
      <c r="Y18" s="50">
        <f t="shared" si="31"/>
        <v>0</v>
      </c>
      <c r="Z18" s="50">
        <f t="shared" si="31"/>
        <v>9588</v>
      </c>
      <c r="AA18" s="50"/>
      <c r="AB18" s="50"/>
      <c r="AC18" s="50">
        <f t="shared" si="32"/>
        <v>0</v>
      </c>
      <c r="AD18" s="50">
        <f t="shared" si="32"/>
        <v>9588</v>
      </c>
      <c r="AE18" s="50"/>
      <c r="AF18" s="50"/>
      <c r="AG18" s="50">
        <f t="shared" si="33"/>
        <v>0</v>
      </c>
      <c r="AH18" s="50">
        <f t="shared" si="33"/>
        <v>9588</v>
      </c>
      <c r="AI18" s="50"/>
      <c r="AJ18" s="50"/>
      <c r="AK18" s="50">
        <f t="shared" si="34"/>
        <v>0</v>
      </c>
      <c r="AL18" s="50">
        <f t="shared" si="34"/>
        <v>9588</v>
      </c>
      <c r="AM18" s="50"/>
      <c r="AN18" s="50"/>
      <c r="AO18" s="50">
        <f t="shared" si="35"/>
        <v>0</v>
      </c>
      <c r="AP18" s="50">
        <f t="shared" si="35"/>
        <v>9588</v>
      </c>
      <c r="AQ18" s="50"/>
      <c r="AR18" s="50"/>
      <c r="AS18" s="50">
        <f>SUM(AO18,AQ18)</f>
        <v>0</v>
      </c>
      <c r="AT18" s="50">
        <f>SUM(AP18,AR18)</f>
        <v>9588</v>
      </c>
    </row>
    <row r="19" spans="1:46" s="29" customFormat="1" ht="21" customHeight="1">
      <c r="A19" s="41">
        <v>801</v>
      </c>
      <c r="B19" s="51"/>
      <c r="C19" s="44"/>
      <c r="D19" s="15" t="s">
        <v>46</v>
      </c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>
        <f aca="true" t="shared" si="36" ref="AK19:AP19">SUM(AK22,AK20)</f>
        <v>0</v>
      </c>
      <c r="AL19" s="46">
        <f t="shared" si="36"/>
        <v>0</v>
      </c>
      <c r="AM19" s="46">
        <f t="shared" si="36"/>
        <v>7333</v>
      </c>
      <c r="AN19" s="46">
        <f t="shared" si="36"/>
        <v>0</v>
      </c>
      <c r="AO19" s="46">
        <f t="shared" si="36"/>
        <v>7333</v>
      </c>
      <c r="AP19" s="46">
        <f t="shared" si="36"/>
        <v>0</v>
      </c>
      <c r="AQ19" s="46">
        <f>SUM(AQ22,AQ20)</f>
        <v>0</v>
      </c>
      <c r="AR19" s="46">
        <f>SUM(AR22,AR20)</f>
        <v>0</v>
      </c>
      <c r="AS19" s="46">
        <f>SUM(AS22,AS20)</f>
        <v>7333</v>
      </c>
      <c r="AT19" s="46">
        <f>SUM(AT22,AT20)</f>
        <v>0</v>
      </c>
    </row>
    <row r="20" spans="1:46" s="2" customFormat="1" ht="21" customHeight="1">
      <c r="A20" s="47"/>
      <c r="B20" s="32">
        <v>80101</v>
      </c>
      <c r="C20" s="48"/>
      <c r="D20" s="19" t="s">
        <v>47</v>
      </c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>
        <f aca="true" t="shared" si="37" ref="AK20:AP20">SUM(AK21)</f>
        <v>0</v>
      </c>
      <c r="AL20" s="50">
        <f t="shared" si="37"/>
        <v>0</v>
      </c>
      <c r="AM20" s="50">
        <f t="shared" si="37"/>
        <v>5998</v>
      </c>
      <c r="AN20" s="50">
        <f t="shared" si="37"/>
        <v>0</v>
      </c>
      <c r="AO20" s="50">
        <f t="shared" si="37"/>
        <v>5998</v>
      </c>
      <c r="AP20" s="50">
        <f t="shared" si="37"/>
        <v>0</v>
      </c>
      <c r="AQ20" s="50">
        <f>SUM(AQ21)</f>
        <v>0</v>
      </c>
      <c r="AR20" s="50">
        <f>SUM(AR21)</f>
        <v>0</v>
      </c>
      <c r="AS20" s="50">
        <f>SUM(AS21)</f>
        <v>5998</v>
      </c>
      <c r="AT20" s="50">
        <f>SUM(AT21)</f>
        <v>0</v>
      </c>
    </row>
    <row r="21" spans="1:46" s="2" customFormat="1" ht="21" customHeight="1">
      <c r="A21" s="47"/>
      <c r="B21" s="32"/>
      <c r="C21" s="48">
        <v>4240</v>
      </c>
      <c r="D21" s="30" t="s">
        <v>73</v>
      </c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>
        <v>0</v>
      </c>
      <c r="AL21" s="50">
        <v>0</v>
      </c>
      <c r="AM21" s="50">
        <v>5998</v>
      </c>
      <c r="AN21" s="50"/>
      <c r="AO21" s="50">
        <f>SUM(AK21+AM21)</f>
        <v>5998</v>
      </c>
      <c r="AP21" s="50">
        <f>AL21+AN21</f>
        <v>0</v>
      </c>
      <c r="AQ21" s="50"/>
      <c r="AR21" s="50"/>
      <c r="AS21" s="50">
        <f>SUM(AO21+AQ21)</f>
        <v>5998</v>
      </c>
      <c r="AT21" s="50">
        <f>AP21+AR21</f>
        <v>0</v>
      </c>
    </row>
    <row r="22" spans="1:46" s="2" customFormat="1" ht="21" customHeight="1">
      <c r="A22" s="47"/>
      <c r="B22" s="32">
        <v>80195</v>
      </c>
      <c r="C22" s="48"/>
      <c r="D22" s="19" t="s">
        <v>40</v>
      </c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>
        <f aca="true" t="shared" si="38" ref="AK22:AP22">SUM(AK23:AK23)</f>
        <v>0</v>
      </c>
      <c r="AL22" s="50">
        <f t="shared" si="38"/>
        <v>0</v>
      </c>
      <c r="AM22" s="50">
        <f t="shared" si="38"/>
        <v>1335</v>
      </c>
      <c r="AN22" s="50">
        <f t="shared" si="38"/>
        <v>0</v>
      </c>
      <c r="AO22" s="50">
        <f t="shared" si="38"/>
        <v>1335</v>
      </c>
      <c r="AP22" s="50">
        <f t="shared" si="38"/>
        <v>0</v>
      </c>
      <c r="AQ22" s="50">
        <f>SUM(AQ23:AQ23)</f>
        <v>0</v>
      </c>
      <c r="AR22" s="50">
        <f>SUM(AR23:AR23)</f>
        <v>0</v>
      </c>
      <c r="AS22" s="50">
        <f>SUM(AS23:AS23)</f>
        <v>1335</v>
      </c>
      <c r="AT22" s="50">
        <f>SUM(AT23:AT23)</f>
        <v>0</v>
      </c>
    </row>
    <row r="23" spans="1:46" s="2" customFormat="1" ht="21" customHeight="1">
      <c r="A23" s="47"/>
      <c r="B23" s="32"/>
      <c r="C23" s="48">
        <v>4170</v>
      </c>
      <c r="D23" s="30" t="s">
        <v>74</v>
      </c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>
        <v>0</v>
      </c>
      <c r="AL23" s="50">
        <v>0</v>
      </c>
      <c r="AM23" s="50">
        <v>1335</v>
      </c>
      <c r="AN23" s="50"/>
      <c r="AO23" s="50">
        <f>AK23+AM23</f>
        <v>1335</v>
      </c>
      <c r="AP23" s="50">
        <f>AL23+AN23</f>
        <v>0</v>
      </c>
      <c r="AQ23" s="50"/>
      <c r="AR23" s="50"/>
      <c r="AS23" s="50">
        <f>AO23+AQ23</f>
        <v>1335</v>
      </c>
      <c r="AT23" s="50">
        <f>AP23+AR23</f>
        <v>0</v>
      </c>
    </row>
    <row r="24" spans="1:256" s="53" customFormat="1" ht="21.75" customHeight="1">
      <c r="A24" s="41">
        <v>852</v>
      </c>
      <c r="B24" s="51"/>
      <c r="C24" s="52"/>
      <c r="D24" s="34" t="s">
        <v>50</v>
      </c>
      <c r="E24" s="46">
        <f aca="true" t="shared" si="39" ref="E24:J24">SUM(E25,E34,E36,E40,E38,E49)</f>
        <v>1848866</v>
      </c>
      <c r="F24" s="46">
        <f t="shared" si="39"/>
        <v>6844257</v>
      </c>
      <c r="G24" s="46">
        <f t="shared" si="39"/>
        <v>604600</v>
      </c>
      <c r="H24" s="46">
        <f t="shared" si="39"/>
        <v>14400</v>
      </c>
      <c r="I24" s="46">
        <f t="shared" si="39"/>
        <v>2453466</v>
      </c>
      <c r="J24" s="46">
        <f t="shared" si="39"/>
        <v>6858657</v>
      </c>
      <c r="K24" s="46">
        <f aca="true" t="shared" si="40" ref="K24:R24">SUM(K25,K34,K36,K40,K38,K49)</f>
        <v>0</v>
      </c>
      <c r="L24" s="46">
        <f t="shared" si="40"/>
        <v>4500</v>
      </c>
      <c r="M24" s="46">
        <f t="shared" si="40"/>
        <v>2453466</v>
      </c>
      <c r="N24" s="46">
        <f t="shared" si="40"/>
        <v>6863157</v>
      </c>
      <c r="O24" s="46">
        <f t="shared" si="40"/>
        <v>0</v>
      </c>
      <c r="P24" s="46">
        <f t="shared" si="40"/>
        <v>0</v>
      </c>
      <c r="Q24" s="46">
        <f t="shared" si="40"/>
        <v>2453466</v>
      </c>
      <c r="R24" s="46">
        <f t="shared" si="40"/>
        <v>6863157</v>
      </c>
      <c r="S24" s="46">
        <f aca="true" t="shared" si="41" ref="S24:Z24">SUM(S25,S34,S36,S40,S38,S49)</f>
        <v>-1198</v>
      </c>
      <c r="T24" s="46">
        <f t="shared" si="41"/>
        <v>-23113</v>
      </c>
      <c r="U24" s="46">
        <f t="shared" si="41"/>
        <v>2452268</v>
      </c>
      <c r="V24" s="46">
        <f t="shared" si="41"/>
        <v>6840044</v>
      </c>
      <c r="W24" s="46">
        <f t="shared" si="41"/>
        <v>83390</v>
      </c>
      <c r="X24" s="46">
        <f t="shared" si="41"/>
        <v>16700</v>
      </c>
      <c r="Y24" s="46">
        <f t="shared" si="41"/>
        <v>2535658</v>
      </c>
      <c r="Z24" s="46">
        <f t="shared" si="41"/>
        <v>6856744</v>
      </c>
      <c r="AA24" s="46">
        <f>SUM(AA25,AA34,AA36,AA40,AA38,AA49)</f>
        <v>0</v>
      </c>
      <c r="AB24" s="46">
        <f>SUM(AB25,AB34,AB36,AB40,AB38,AB49)</f>
        <v>1100</v>
      </c>
      <c r="AC24" s="46">
        <f aca="true" t="shared" si="42" ref="AC24:AH24">SUM(AC25,AC34,AC36,AC40,AC38,AC49,AC47)</f>
        <v>2535658</v>
      </c>
      <c r="AD24" s="46">
        <f t="shared" si="42"/>
        <v>6857844</v>
      </c>
      <c r="AE24" s="46">
        <f t="shared" si="42"/>
        <v>178807</v>
      </c>
      <c r="AF24" s="46">
        <f t="shared" si="42"/>
        <v>74700</v>
      </c>
      <c r="AG24" s="46">
        <f t="shared" si="42"/>
        <v>2714465</v>
      </c>
      <c r="AH24" s="46">
        <f t="shared" si="42"/>
        <v>6932544</v>
      </c>
      <c r="AI24" s="46">
        <f aca="true" t="shared" si="43" ref="AI24:AP24">SUM(AI25,AI34,AI36,AI40,AI38,AI49,AI47)</f>
        <v>519600</v>
      </c>
      <c r="AJ24" s="46">
        <f t="shared" si="43"/>
        <v>0</v>
      </c>
      <c r="AK24" s="46">
        <f t="shared" si="43"/>
        <v>3234065</v>
      </c>
      <c r="AL24" s="46">
        <f t="shared" si="43"/>
        <v>6932544</v>
      </c>
      <c r="AM24" s="46">
        <f t="shared" si="43"/>
        <v>297441</v>
      </c>
      <c r="AN24" s="46">
        <f t="shared" si="43"/>
        <v>432124</v>
      </c>
      <c r="AO24" s="46">
        <f t="shared" si="43"/>
        <v>3531506</v>
      </c>
      <c r="AP24" s="46">
        <f t="shared" si="43"/>
        <v>7364668</v>
      </c>
      <c r="AQ24" s="46">
        <f>SUM(AQ25,AQ34,AQ36,AQ40,AQ38,AQ49,AQ47)</f>
        <v>0</v>
      </c>
      <c r="AR24" s="46">
        <f>SUM(AR25,AR34,AR36,AR40,AR38,AR49,AR47)</f>
        <v>600</v>
      </c>
      <c r="AS24" s="46">
        <f>SUM(AS25,AS34,AS36,AS40,AS38,AS49,AS47)</f>
        <v>3531506</v>
      </c>
      <c r="AT24" s="46">
        <f>SUM(AT25,AT34,AT36,AT40,AT38,AT49,AT47)</f>
        <v>7365268</v>
      </c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53" customFormat="1" ht="42.75">
      <c r="A25" s="54"/>
      <c r="B25" s="32">
        <v>85212</v>
      </c>
      <c r="C25" s="33"/>
      <c r="D25" s="30" t="s">
        <v>51</v>
      </c>
      <c r="E25" s="50">
        <f aca="true" t="shared" si="44" ref="E25:J25">SUM(E26:E33)</f>
        <v>0</v>
      </c>
      <c r="F25" s="50">
        <f t="shared" si="44"/>
        <v>6809813</v>
      </c>
      <c r="G25" s="50">
        <f t="shared" si="44"/>
        <v>0</v>
      </c>
      <c r="H25" s="50">
        <f t="shared" si="44"/>
        <v>0</v>
      </c>
      <c r="I25" s="50">
        <f t="shared" si="44"/>
        <v>0</v>
      </c>
      <c r="J25" s="50">
        <f t="shared" si="44"/>
        <v>6809813</v>
      </c>
      <c r="K25" s="50">
        <f aca="true" t="shared" si="45" ref="K25:R25">SUM(K26:K33)</f>
        <v>0</v>
      </c>
      <c r="L25" s="50">
        <f t="shared" si="45"/>
        <v>0</v>
      </c>
      <c r="M25" s="50">
        <f t="shared" si="45"/>
        <v>0</v>
      </c>
      <c r="N25" s="50">
        <f t="shared" si="45"/>
        <v>6809813</v>
      </c>
      <c r="O25" s="50">
        <f t="shared" si="45"/>
        <v>0</v>
      </c>
      <c r="P25" s="50">
        <f t="shared" si="45"/>
        <v>0</v>
      </c>
      <c r="Q25" s="50">
        <f t="shared" si="45"/>
        <v>0</v>
      </c>
      <c r="R25" s="50">
        <f t="shared" si="45"/>
        <v>6809813</v>
      </c>
      <c r="S25" s="50">
        <f aca="true" t="shared" si="46" ref="S25:Z25">SUM(S26:S33)</f>
        <v>0</v>
      </c>
      <c r="T25" s="50">
        <f t="shared" si="46"/>
        <v>-25513</v>
      </c>
      <c r="U25" s="50">
        <f t="shared" si="46"/>
        <v>0</v>
      </c>
      <c r="V25" s="50">
        <f t="shared" si="46"/>
        <v>6784300</v>
      </c>
      <c r="W25" s="50">
        <f t="shared" si="46"/>
        <v>0</v>
      </c>
      <c r="X25" s="50">
        <f t="shared" si="46"/>
        <v>-6056</v>
      </c>
      <c r="Y25" s="50">
        <f t="shared" si="46"/>
        <v>0</v>
      </c>
      <c r="Z25" s="50">
        <f t="shared" si="46"/>
        <v>6778244</v>
      </c>
      <c r="AA25" s="50">
        <f aca="true" t="shared" si="47" ref="AA25:AH25">SUM(AA26:AA33)</f>
        <v>0</v>
      </c>
      <c r="AB25" s="50">
        <f t="shared" si="47"/>
        <v>0</v>
      </c>
      <c r="AC25" s="50">
        <f t="shared" si="47"/>
        <v>0</v>
      </c>
      <c r="AD25" s="50">
        <f t="shared" si="47"/>
        <v>6778244</v>
      </c>
      <c r="AE25" s="50">
        <f t="shared" si="47"/>
        <v>0</v>
      </c>
      <c r="AF25" s="50">
        <f t="shared" si="47"/>
        <v>0</v>
      </c>
      <c r="AG25" s="50">
        <f t="shared" si="47"/>
        <v>0</v>
      </c>
      <c r="AH25" s="50">
        <f t="shared" si="47"/>
        <v>6778244</v>
      </c>
      <c r="AI25" s="50">
        <f aca="true" t="shared" si="48" ref="AI25:AP25">SUM(AI26:AI33)</f>
        <v>0</v>
      </c>
      <c r="AJ25" s="50">
        <f t="shared" si="48"/>
        <v>0</v>
      </c>
      <c r="AK25" s="50">
        <f t="shared" si="48"/>
        <v>0</v>
      </c>
      <c r="AL25" s="50">
        <f t="shared" si="48"/>
        <v>6778244</v>
      </c>
      <c r="AM25" s="50">
        <f t="shared" si="48"/>
        <v>0</v>
      </c>
      <c r="AN25" s="50">
        <f t="shared" si="48"/>
        <v>424856</v>
      </c>
      <c r="AO25" s="50">
        <f t="shared" si="48"/>
        <v>0</v>
      </c>
      <c r="AP25" s="50">
        <f t="shared" si="48"/>
        <v>7203100</v>
      </c>
      <c r="AQ25" s="50">
        <f>SUM(AQ26:AQ33)</f>
        <v>0</v>
      </c>
      <c r="AR25" s="50">
        <f>SUM(AR26:AR33)</f>
        <v>0</v>
      </c>
      <c r="AS25" s="50">
        <f>SUM(AS26:AS33)</f>
        <v>0</v>
      </c>
      <c r="AT25" s="50">
        <f>SUM(AT26:AT33)</f>
        <v>7203100</v>
      </c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53" customFormat="1" ht="21" customHeight="1">
      <c r="A26" s="54"/>
      <c r="B26" s="32"/>
      <c r="C26" s="33">
        <v>3110</v>
      </c>
      <c r="D26" s="30" t="s">
        <v>75</v>
      </c>
      <c r="E26" s="55">
        <v>0</v>
      </c>
      <c r="F26" s="55">
        <v>6525519</v>
      </c>
      <c r="G26" s="55">
        <v>0</v>
      </c>
      <c r="H26" s="55"/>
      <c r="I26" s="55">
        <f aca="true" t="shared" si="49" ref="I26:J33">SUM(E26,G26)</f>
        <v>0</v>
      </c>
      <c r="J26" s="55">
        <f t="shared" si="49"/>
        <v>6525519</v>
      </c>
      <c r="K26" s="55">
        <v>0</v>
      </c>
      <c r="L26" s="55">
        <v>0</v>
      </c>
      <c r="M26" s="55">
        <f aca="true" t="shared" si="50" ref="M26:M33">SUM(I26,K26)</f>
        <v>0</v>
      </c>
      <c r="N26" s="55">
        <f aca="true" t="shared" si="51" ref="N26:N33">SUM(J26,L26)</f>
        <v>6525519</v>
      </c>
      <c r="O26" s="55">
        <v>0</v>
      </c>
      <c r="P26" s="55">
        <v>0</v>
      </c>
      <c r="Q26" s="55">
        <f aca="true" t="shared" si="52" ref="Q26:Q33">SUM(M26,O26)</f>
        <v>0</v>
      </c>
      <c r="R26" s="55">
        <f aca="true" t="shared" si="53" ref="R26:R33">SUM(N26,P26)</f>
        <v>6525519</v>
      </c>
      <c r="S26" s="55"/>
      <c r="T26" s="55">
        <v>-24748</v>
      </c>
      <c r="U26" s="55">
        <f aca="true" t="shared" si="54" ref="U26:U33">SUM(Q26,S26)</f>
        <v>0</v>
      </c>
      <c r="V26" s="55">
        <f aca="true" t="shared" si="55" ref="V26:V33">SUM(R26,T26)</f>
        <v>6500771</v>
      </c>
      <c r="W26" s="55"/>
      <c r="X26" s="55">
        <f>-6056-45000</f>
        <v>-51056</v>
      </c>
      <c r="Y26" s="55">
        <f aca="true" t="shared" si="56" ref="Y26:Y33">SUM(U26,W26)</f>
        <v>0</v>
      </c>
      <c r="Z26" s="55">
        <f aca="true" t="shared" si="57" ref="Z26:Z33">SUM(V26,X26)</f>
        <v>6449715</v>
      </c>
      <c r="AA26" s="55"/>
      <c r="AB26" s="55"/>
      <c r="AC26" s="55">
        <f aca="true" t="shared" si="58" ref="AC26:AC33">SUM(Y26,AA26)</f>
        <v>0</v>
      </c>
      <c r="AD26" s="55">
        <f aca="true" t="shared" si="59" ref="AD26:AD33">SUM(Z26,AB26)</f>
        <v>6449715</v>
      </c>
      <c r="AE26" s="55"/>
      <c r="AF26" s="55"/>
      <c r="AG26" s="55">
        <f aca="true" t="shared" si="60" ref="AG26:AG33">SUM(AC26,AE26)</f>
        <v>0</v>
      </c>
      <c r="AH26" s="55">
        <f aca="true" t="shared" si="61" ref="AH26:AH33">SUM(AD26,AF26)</f>
        <v>6449715</v>
      </c>
      <c r="AI26" s="55"/>
      <c r="AJ26" s="55">
        <v>-30000</v>
      </c>
      <c r="AK26" s="55">
        <f aca="true" t="shared" si="62" ref="AK26:AK33">SUM(AG26,AI26)</f>
        <v>0</v>
      </c>
      <c r="AL26" s="55">
        <f aca="true" t="shared" si="63" ref="AL26:AL33">SUM(AH26,AJ26)</f>
        <v>6419715</v>
      </c>
      <c r="AM26" s="55"/>
      <c r="AN26" s="55">
        <v>401311</v>
      </c>
      <c r="AO26" s="55">
        <f aca="true" t="shared" si="64" ref="AO26:AO33">SUM(AK26,AM26)</f>
        <v>0</v>
      </c>
      <c r="AP26" s="55">
        <f aca="true" t="shared" si="65" ref="AP26:AP33">SUM(AL26,AN26)</f>
        <v>6821026</v>
      </c>
      <c r="AQ26" s="55"/>
      <c r="AR26" s="55"/>
      <c r="AS26" s="55">
        <f aca="true" t="shared" si="66" ref="AS26:AS33">SUM(AO26,AQ26)</f>
        <v>0</v>
      </c>
      <c r="AT26" s="55">
        <f aca="true" t="shared" si="67" ref="AT26:AT33">SUM(AP26,AR26)</f>
        <v>6821026</v>
      </c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53" customFormat="1" ht="21" customHeight="1">
      <c r="A27" s="54"/>
      <c r="B27" s="32"/>
      <c r="C27" s="32">
        <v>4010</v>
      </c>
      <c r="D27" s="56" t="s">
        <v>65</v>
      </c>
      <c r="E27" s="55">
        <v>0</v>
      </c>
      <c r="F27" s="55">
        <v>154457</v>
      </c>
      <c r="G27" s="55">
        <v>0</v>
      </c>
      <c r="H27" s="55"/>
      <c r="I27" s="55">
        <f t="shared" si="49"/>
        <v>0</v>
      </c>
      <c r="J27" s="55">
        <f t="shared" si="49"/>
        <v>154457</v>
      </c>
      <c r="K27" s="55">
        <v>0</v>
      </c>
      <c r="L27" s="55">
        <v>0</v>
      </c>
      <c r="M27" s="55">
        <f t="shared" si="50"/>
        <v>0</v>
      </c>
      <c r="N27" s="55">
        <f t="shared" si="51"/>
        <v>154457</v>
      </c>
      <c r="O27" s="55">
        <v>0</v>
      </c>
      <c r="P27" s="55">
        <v>0</v>
      </c>
      <c r="Q27" s="55">
        <f t="shared" si="52"/>
        <v>0</v>
      </c>
      <c r="R27" s="55">
        <f t="shared" si="53"/>
        <v>154457</v>
      </c>
      <c r="S27" s="55"/>
      <c r="T27" s="55"/>
      <c r="U27" s="55">
        <f t="shared" si="54"/>
        <v>0</v>
      </c>
      <c r="V27" s="55">
        <f t="shared" si="55"/>
        <v>154457</v>
      </c>
      <c r="W27" s="55"/>
      <c r="X27" s="55"/>
      <c r="Y27" s="55">
        <f t="shared" si="56"/>
        <v>0</v>
      </c>
      <c r="Z27" s="55">
        <f t="shared" si="57"/>
        <v>154457</v>
      </c>
      <c r="AA27" s="55"/>
      <c r="AB27" s="55"/>
      <c r="AC27" s="55">
        <f t="shared" si="58"/>
        <v>0</v>
      </c>
      <c r="AD27" s="55">
        <f t="shared" si="59"/>
        <v>154457</v>
      </c>
      <c r="AE27" s="55"/>
      <c r="AF27" s="55"/>
      <c r="AG27" s="55">
        <f t="shared" si="60"/>
        <v>0</v>
      </c>
      <c r="AH27" s="55">
        <f t="shared" si="61"/>
        <v>154457</v>
      </c>
      <c r="AI27" s="55"/>
      <c r="AJ27" s="55"/>
      <c r="AK27" s="55">
        <f t="shared" si="62"/>
        <v>0</v>
      </c>
      <c r="AL27" s="55">
        <f t="shared" si="63"/>
        <v>154457</v>
      </c>
      <c r="AM27" s="55"/>
      <c r="AN27" s="55"/>
      <c r="AO27" s="55">
        <f t="shared" si="64"/>
        <v>0</v>
      </c>
      <c r="AP27" s="55">
        <f t="shared" si="65"/>
        <v>154457</v>
      </c>
      <c r="AQ27" s="55"/>
      <c r="AR27" s="55"/>
      <c r="AS27" s="55">
        <f t="shared" si="66"/>
        <v>0</v>
      </c>
      <c r="AT27" s="55">
        <f t="shared" si="67"/>
        <v>154457</v>
      </c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53" customFormat="1" ht="21" customHeight="1">
      <c r="A28" s="54"/>
      <c r="B28" s="32"/>
      <c r="C28" s="32">
        <v>4040</v>
      </c>
      <c r="D28" s="56" t="s">
        <v>71</v>
      </c>
      <c r="E28" s="55">
        <v>0</v>
      </c>
      <c r="F28" s="55">
        <v>14500</v>
      </c>
      <c r="G28" s="55">
        <v>0</v>
      </c>
      <c r="H28" s="55"/>
      <c r="I28" s="55">
        <f t="shared" si="49"/>
        <v>0</v>
      </c>
      <c r="J28" s="55">
        <f t="shared" si="49"/>
        <v>14500</v>
      </c>
      <c r="K28" s="55">
        <v>0</v>
      </c>
      <c r="L28" s="55">
        <v>0</v>
      </c>
      <c r="M28" s="55">
        <f t="shared" si="50"/>
        <v>0</v>
      </c>
      <c r="N28" s="55">
        <f t="shared" si="51"/>
        <v>14500</v>
      </c>
      <c r="O28" s="55">
        <v>0</v>
      </c>
      <c r="P28" s="55">
        <v>0</v>
      </c>
      <c r="Q28" s="55">
        <f t="shared" si="52"/>
        <v>0</v>
      </c>
      <c r="R28" s="55">
        <f t="shared" si="53"/>
        <v>14500</v>
      </c>
      <c r="S28" s="55"/>
      <c r="T28" s="55">
        <v>-765</v>
      </c>
      <c r="U28" s="55">
        <f t="shared" si="54"/>
        <v>0</v>
      </c>
      <c r="V28" s="55">
        <f t="shared" si="55"/>
        <v>13735</v>
      </c>
      <c r="W28" s="55"/>
      <c r="X28" s="55">
        <v>-2297</v>
      </c>
      <c r="Y28" s="55">
        <f t="shared" si="56"/>
        <v>0</v>
      </c>
      <c r="Z28" s="55">
        <f t="shared" si="57"/>
        <v>11438</v>
      </c>
      <c r="AA28" s="55"/>
      <c r="AB28" s="55"/>
      <c r="AC28" s="55">
        <f t="shared" si="58"/>
        <v>0</v>
      </c>
      <c r="AD28" s="55">
        <f t="shared" si="59"/>
        <v>11438</v>
      </c>
      <c r="AE28" s="55"/>
      <c r="AF28" s="55"/>
      <c r="AG28" s="55">
        <f t="shared" si="60"/>
        <v>0</v>
      </c>
      <c r="AH28" s="55">
        <f t="shared" si="61"/>
        <v>11438</v>
      </c>
      <c r="AI28" s="55"/>
      <c r="AJ28" s="55"/>
      <c r="AK28" s="55">
        <f t="shared" si="62"/>
        <v>0</v>
      </c>
      <c r="AL28" s="55">
        <f t="shared" si="63"/>
        <v>11438</v>
      </c>
      <c r="AM28" s="55"/>
      <c r="AN28" s="55"/>
      <c r="AO28" s="55">
        <f t="shared" si="64"/>
        <v>0</v>
      </c>
      <c r="AP28" s="55">
        <f t="shared" si="65"/>
        <v>11438</v>
      </c>
      <c r="AQ28" s="55"/>
      <c r="AR28" s="55"/>
      <c r="AS28" s="55">
        <f t="shared" si="66"/>
        <v>0</v>
      </c>
      <c r="AT28" s="55">
        <f t="shared" si="67"/>
        <v>11438</v>
      </c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53" customFormat="1" ht="21" customHeight="1">
      <c r="A29" s="54"/>
      <c r="B29" s="32"/>
      <c r="C29" s="32">
        <v>4110</v>
      </c>
      <c r="D29" s="56" t="s">
        <v>66</v>
      </c>
      <c r="E29" s="55">
        <v>0</v>
      </c>
      <c r="F29" s="55">
        <v>105665</v>
      </c>
      <c r="G29" s="55">
        <v>0</v>
      </c>
      <c r="H29" s="55"/>
      <c r="I29" s="55">
        <f t="shared" si="49"/>
        <v>0</v>
      </c>
      <c r="J29" s="55">
        <f t="shared" si="49"/>
        <v>105665</v>
      </c>
      <c r="K29" s="55">
        <v>0</v>
      </c>
      <c r="L29" s="55">
        <v>0</v>
      </c>
      <c r="M29" s="55">
        <f t="shared" si="50"/>
        <v>0</v>
      </c>
      <c r="N29" s="55">
        <f t="shared" si="51"/>
        <v>105665</v>
      </c>
      <c r="O29" s="55">
        <v>0</v>
      </c>
      <c r="P29" s="55">
        <v>0</v>
      </c>
      <c r="Q29" s="55">
        <f t="shared" si="52"/>
        <v>0</v>
      </c>
      <c r="R29" s="55">
        <f t="shared" si="53"/>
        <v>105665</v>
      </c>
      <c r="S29" s="55"/>
      <c r="T29" s="55"/>
      <c r="U29" s="55">
        <f t="shared" si="54"/>
        <v>0</v>
      </c>
      <c r="V29" s="55">
        <f t="shared" si="55"/>
        <v>105665</v>
      </c>
      <c r="W29" s="55"/>
      <c r="X29" s="55">
        <f>45000+2297</f>
        <v>47297</v>
      </c>
      <c r="Y29" s="55">
        <f t="shared" si="56"/>
        <v>0</v>
      </c>
      <c r="Z29" s="55">
        <f t="shared" si="57"/>
        <v>152962</v>
      </c>
      <c r="AA29" s="55"/>
      <c r="AB29" s="55"/>
      <c r="AC29" s="55">
        <f t="shared" si="58"/>
        <v>0</v>
      </c>
      <c r="AD29" s="55">
        <f t="shared" si="59"/>
        <v>152962</v>
      </c>
      <c r="AE29" s="55"/>
      <c r="AF29" s="55"/>
      <c r="AG29" s="55">
        <f t="shared" si="60"/>
        <v>0</v>
      </c>
      <c r="AH29" s="55">
        <f t="shared" si="61"/>
        <v>152962</v>
      </c>
      <c r="AI29" s="55"/>
      <c r="AJ29" s="55">
        <v>30000</v>
      </c>
      <c r="AK29" s="55">
        <f t="shared" si="62"/>
        <v>0</v>
      </c>
      <c r="AL29" s="55">
        <f t="shared" si="63"/>
        <v>182962</v>
      </c>
      <c r="AM29" s="55"/>
      <c r="AN29" s="55">
        <v>10800</v>
      </c>
      <c r="AO29" s="55">
        <f t="shared" si="64"/>
        <v>0</v>
      </c>
      <c r="AP29" s="55">
        <f t="shared" si="65"/>
        <v>193762</v>
      </c>
      <c r="AQ29" s="55"/>
      <c r="AR29" s="55"/>
      <c r="AS29" s="55">
        <f t="shared" si="66"/>
        <v>0</v>
      </c>
      <c r="AT29" s="55">
        <f t="shared" si="67"/>
        <v>193762</v>
      </c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53" customFormat="1" ht="21" customHeight="1">
      <c r="A30" s="54"/>
      <c r="B30" s="32"/>
      <c r="C30" s="32">
        <v>4120</v>
      </c>
      <c r="D30" s="56" t="s">
        <v>67</v>
      </c>
      <c r="E30" s="55">
        <v>0</v>
      </c>
      <c r="F30" s="55">
        <v>4140</v>
      </c>
      <c r="G30" s="55">
        <v>0</v>
      </c>
      <c r="H30" s="55"/>
      <c r="I30" s="55">
        <f t="shared" si="49"/>
        <v>0</v>
      </c>
      <c r="J30" s="55">
        <f t="shared" si="49"/>
        <v>4140</v>
      </c>
      <c r="K30" s="55">
        <v>0</v>
      </c>
      <c r="L30" s="55">
        <v>0</v>
      </c>
      <c r="M30" s="55">
        <f t="shared" si="50"/>
        <v>0</v>
      </c>
      <c r="N30" s="55">
        <f t="shared" si="51"/>
        <v>4140</v>
      </c>
      <c r="O30" s="55">
        <v>0</v>
      </c>
      <c r="P30" s="55">
        <v>0</v>
      </c>
      <c r="Q30" s="55">
        <f t="shared" si="52"/>
        <v>0</v>
      </c>
      <c r="R30" s="55">
        <f t="shared" si="53"/>
        <v>4140</v>
      </c>
      <c r="S30" s="55"/>
      <c r="T30" s="55"/>
      <c r="U30" s="55">
        <f t="shared" si="54"/>
        <v>0</v>
      </c>
      <c r="V30" s="55">
        <f t="shared" si="55"/>
        <v>4140</v>
      </c>
      <c r="W30" s="55"/>
      <c r="X30" s="55"/>
      <c r="Y30" s="55">
        <f t="shared" si="56"/>
        <v>0</v>
      </c>
      <c r="Z30" s="55">
        <f t="shared" si="57"/>
        <v>4140</v>
      </c>
      <c r="AA30" s="55"/>
      <c r="AB30" s="55"/>
      <c r="AC30" s="55">
        <f t="shared" si="58"/>
        <v>0</v>
      </c>
      <c r="AD30" s="55">
        <f t="shared" si="59"/>
        <v>4140</v>
      </c>
      <c r="AE30" s="55"/>
      <c r="AF30" s="55"/>
      <c r="AG30" s="55">
        <f t="shared" si="60"/>
        <v>0</v>
      </c>
      <c r="AH30" s="55">
        <f t="shared" si="61"/>
        <v>4140</v>
      </c>
      <c r="AI30" s="55"/>
      <c r="AJ30" s="55"/>
      <c r="AK30" s="55">
        <f t="shared" si="62"/>
        <v>0</v>
      </c>
      <c r="AL30" s="55">
        <f t="shared" si="63"/>
        <v>4140</v>
      </c>
      <c r="AM30" s="55"/>
      <c r="AN30" s="55"/>
      <c r="AO30" s="55">
        <f t="shared" si="64"/>
        <v>0</v>
      </c>
      <c r="AP30" s="55">
        <f t="shared" si="65"/>
        <v>4140</v>
      </c>
      <c r="AQ30" s="55"/>
      <c r="AR30" s="55"/>
      <c r="AS30" s="55">
        <f t="shared" si="66"/>
        <v>0</v>
      </c>
      <c r="AT30" s="55">
        <f t="shared" si="67"/>
        <v>4140</v>
      </c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53" customFormat="1" ht="21" customHeight="1">
      <c r="A31" s="54"/>
      <c r="B31" s="32"/>
      <c r="C31" s="32">
        <v>4210</v>
      </c>
      <c r="D31" s="56" t="s">
        <v>68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>
        <v>0</v>
      </c>
      <c r="AL31" s="55">
        <v>0</v>
      </c>
      <c r="AM31" s="55"/>
      <c r="AN31" s="55">
        <v>7934</v>
      </c>
      <c r="AO31" s="55">
        <f t="shared" si="64"/>
        <v>0</v>
      </c>
      <c r="AP31" s="55">
        <f t="shared" si="65"/>
        <v>7934</v>
      </c>
      <c r="AQ31" s="55"/>
      <c r="AR31" s="55"/>
      <c r="AS31" s="55">
        <f t="shared" si="66"/>
        <v>0</v>
      </c>
      <c r="AT31" s="55">
        <f t="shared" si="67"/>
        <v>7934</v>
      </c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53" customFormat="1" ht="21" customHeight="1">
      <c r="A32" s="54"/>
      <c r="B32" s="32"/>
      <c r="C32" s="32">
        <v>4300</v>
      </c>
      <c r="D32" s="56" t="s">
        <v>69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>
        <v>0</v>
      </c>
      <c r="AL32" s="55">
        <v>0</v>
      </c>
      <c r="AM32" s="55"/>
      <c r="AN32" s="55">
        <v>4811</v>
      </c>
      <c r="AO32" s="55">
        <f t="shared" si="64"/>
        <v>0</v>
      </c>
      <c r="AP32" s="55">
        <f t="shared" si="65"/>
        <v>4811</v>
      </c>
      <c r="AQ32" s="55"/>
      <c r="AR32" s="55"/>
      <c r="AS32" s="55">
        <f t="shared" si="66"/>
        <v>0</v>
      </c>
      <c r="AT32" s="55">
        <f t="shared" si="67"/>
        <v>4811</v>
      </c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53" customFormat="1" ht="30" customHeight="1">
      <c r="A33" s="54"/>
      <c r="B33" s="32"/>
      <c r="C33" s="32">
        <v>4440</v>
      </c>
      <c r="D33" s="56" t="s">
        <v>72</v>
      </c>
      <c r="E33" s="55">
        <v>0</v>
      </c>
      <c r="F33" s="55">
        <v>5532</v>
      </c>
      <c r="G33" s="55">
        <v>0</v>
      </c>
      <c r="H33" s="55"/>
      <c r="I33" s="55">
        <f t="shared" si="49"/>
        <v>0</v>
      </c>
      <c r="J33" s="55">
        <f t="shared" si="49"/>
        <v>5532</v>
      </c>
      <c r="K33" s="55">
        <v>0</v>
      </c>
      <c r="L33" s="55">
        <v>0</v>
      </c>
      <c r="M33" s="55">
        <f t="shared" si="50"/>
        <v>0</v>
      </c>
      <c r="N33" s="55">
        <f t="shared" si="51"/>
        <v>5532</v>
      </c>
      <c r="O33" s="55">
        <v>0</v>
      </c>
      <c r="P33" s="55">
        <v>0</v>
      </c>
      <c r="Q33" s="55">
        <f t="shared" si="52"/>
        <v>0</v>
      </c>
      <c r="R33" s="55">
        <f t="shared" si="53"/>
        <v>5532</v>
      </c>
      <c r="S33" s="55"/>
      <c r="T33" s="55"/>
      <c r="U33" s="55">
        <f t="shared" si="54"/>
        <v>0</v>
      </c>
      <c r="V33" s="55">
        <f t="shared" si="55"/>
        <v>5532</v>
      </c>
      <c r="W33" s="55"/>
      <c r="X33" s="55"/>
      <c r="Y33" s="55">
        <f t="shared" si="56"/>
        <v>0</v>
      </c>
      <c r="Z33" s="55">
        <f t="shared" si="57"/>
        <v>5532</v>
      </c>
      <c r="AA33" s="55"/>
      <c r="AB33" s="55"/>
      <c r="AC33" s="55">
        <f t="shared" si="58"/>
        <v>0</v>
      </c>
      <c r="AD33" s="55">
        <f t="shared" si="59"/>
        <v>5532</v>
      </c>
      <c r="AE33" s="55"/>
      <c r="AF33" s="55"/>
      <c r="AG33" s="55">
        <f t="shared" si="60"/>
        <v>0</v>
      </c>
      <c r="AH33" s="55">
        <f t="shared" si="61"/>
        <v>5532</v>
      </c>
      <c r="AI33" s="55"/>
      <c r="AJ33" s="55"/>
      <c r="AK33" s="55">
        <f t="shared" si="62"/>
        <v>0</v>
      </c>
      <c r="AL33" s="55">
        <f t="shared" si="63"/>
        <v>5532</v>
      </c>
      <c r="AM33" s="55"/>
      <c r="AN33" s="55"/>
      <c r="AO33" s="55">
        <f t="shared" si="64"/>
        <v>0</v>
      </c>
      <c r="AP33" s="55">
        <f t="shared" si="65"/>
        <v>5532</v>
      </c>
      <c r="AQ33" s="55"/>
      <c r="AR33" s="55"/>
      <c r="AS33" s="55">
        <f t="shared" si="66"/>
        <v>0</v>
      </c>
      <c r="AT33" s="55">
        <f t="shared" si="67"/>
        <v>5532</v>
      </c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53" customFormat="1" ht="42.75">
      <c r="A34" s="47"/>
      <c r="B34" s="32">
        <v>85213</v>
      </c>
      <c r="C34" s="33"/>
      <c r="D34" s="30" t="s">
        <v>76</v>
      </c>
      <c r="E34" s="50">
        <f aca="true" t="shared" si="68" ref="E34:AT34">SUM(E35)</f>
        <v>37100</v>
      </c>
      <c r="F34" s="50">
        <f t="shared" si="68"/>
        <v>34444</v>
      </c>
      <c r="G34" s="50">
        <f t="shared" si="68"/>
        <v>0</v>
      </c>
      <c r="H34" s="50">
        <f t="shared" si="68"/>
        <v>0</v>
      </c>
      <c r="I34" s="50">
        <f t="shared" si="68"/>
        <v>37100</v>
      </c>
      <c r="J34" s="50">
        <f t="shared" si="68"/>
        <v>34444</v>
      </c>
      <c r="K34" s="50">
        <f t="shared" si="68"/>
        <v>0</v>
      </c>
      <c r="L34" s="50">
        <f t="shared" si="68"/>
        <v>0</v>
      </c>
      <c r="M34" s="50">
        <f t="shared" si="68"/>
        <v>37100</v>
      </c>
      <c r="N34" s="50">
        <f t="shared" si="68"/>
        <v>34444</v>
      </c>
      <c r="O34" s="50">
        <f t="shared" si="68"/>
        <v>0</v>
      </c>
      <c r="P34" s="50">
        <f t="shared" si="68"/>
        <v>0</v>
      </c>
      <c r="Q34" s="50">
        <f t="shared" si="68"/>
        <v>37100</v>
      </c>
      <c r="R34" s="50">
        <f t="shared" si="68"/>
        <v>34444</v>
      </c>
      <c r="S34" s="50">
        <f t="shared" si="68"/>
        <v>0</v>
      </c>
      <c r="T34" s="50">
        <f t="shared" si="68"/>
        <v>-6000</v>
      </c>
      <c r="U34" s="50">
        <f t="shared" si="68"/>
        <v>37100</v>
      </c>
      <c r="V34" s="50">
        <f t="shared" si="68"/>
        <v>28444</v>
      </c>
      <c r="W34" s="50">
        <f t="shared" si="68"/>
        <v>0</v>
      </c>
      <c r="X34" s="50">
        <f t="shared" si="68"/>
        <v>6056</v>
      </c>
      <c r="Y34" s="50">
        <f t="shared" si="68"/>
        <v>37100</v>
      </c>
      <c r="Z34" s="50">
        <f t="shared" si="68"/>
        <v>34500</v>
      </c>
      <c r="AA34" s="50">
        <f t="shared" si="68"/>
        <v>0</v>
      </c>
      <c r="AB34" s="50">
        <f t="shared" si="68"/>
        <v>0</v>
      </c>
      <c r="AC34" s="50">
        <f t="shared" si="68"/>
        <v>37100</v>
      </c>
      <c r="AD34" s="50">
        <f t="shared" si="68"/>
        <v>34500</v>
      </c>
      <c r="AE34" s="50">
        <f t="shared" si="68"/>
        <v>7900</v>
      </c>
      <c r="AF34" s="50">
        <f t="shared" si="68"/>
        <v>7500</v>
      </c>
      <c r="AG34" s="50">
        <f t="shared" si="68"/>
        <v>45000</v>
      </c>
      <c r="AH34" s="50">
        <f t="shared" si="68"/>
        <v>42000</v>
      </c>
      <c r="AI34" s="50">
        <f t="shared" si="68"/>
        <v>0</v>
      </c>
      <c r="AJ34" s="50">
        <f t="shared" si="68"/>
        <v>0</v>
      </c>
      <c r="AK34" s="50">
        <f t="shared" si="68"/>
        <v>45000</v>
      </c>
      <c r="AL34" s="50">
        <f t="shared" si="68"/>
        <v>42000</v>
      </c>
      <c r="AM34" s="50">
        <f t="shared" si="68"/>
        <v>5633</v>
      </c>
      <c r="AN34" s="50">
        <f t="shared" si="68"/>
        <v>0</v>
      </c>
      <c r="AO34" s="50">
        <f t="shared" si="68"/>
        <v>50633</v>
      </c>
      <c r="AP34" s="50">
        <f t="shared" si="68"/>
        <v>42000</v>
      </c>
      <c r="AQ34" s="50">
        <f t="shared" si="68"/>
        <v>0</v>
      </c>
      <c r="AR34" s="50">
        <f t="shared" si="68"/>
        <v>0</v>
      </c>
      <c r="AS34" s="50">
        <f t="shared" si="68"/>
        <v>50633</v>
      </c>
      <c r="AT34" s="50">
        <f t="shared" si="68"/>
        <v>42000</v>
      </c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53" customFormat="1" ht="21.75" customHeight="1">
      <c r="A35" s="47"/>
      <c r="B35" s="32"/>
      <c r="C35" s="33">
        <v>4130</v>
      </c>
      <c r="D35" s="30" t="s">
        <v>77</v>
      </c>
      <c r="E35" s="50">
        <v>37100</v>
      </c>
      <c r="F35" s="50">
        <v>34444</v>
      </c>
      <c r="G35" s="50"/>
      <c r="H35" s="50"/>
      <c r="I35" s="50">
        <f>SUM(E35,G35)</f>
        <v>37100</v>
      </c>
      <c r="J35" s="50">
        <f>SUM(F35,H35)</f>
        <v>34444</v>
      </c>
      <c r="K35" s="50">
        <v>0</v>
      </c>
      <c r="L35" s="50">
        <v>0</v>
      </c>
      <c r="M35" s="50">
        <f>SUM(I35,K35)</f>
        <v>37100</v>
      </c>
      <c r="N35" s="50">
        <f>SUM(J35,L35)</f>
        <v>34444</v>
      </c>
      <c r="O35" s="50">
        <v>0</v>
      </c>
      <c r="P35" s="50">
        <v>0</v>
      </c>
      <c r="Q35" s="50">
        <f>SUM(M35,O35)</f>
        <v>37100</v>
      </c>
      <c r="R35" s="50">
        <f>SUM(N35,P35)</f>
        <v>34444</v>
      </c>
      <c r="S35" s="50"/>
      <c r="T35" s="50">
        <v>-6000</v>
      </c>
      <c r="U35" s="50">
        <f>SUM(Q35,S35)</f>
        <v>37100</v>
      </c>
      <c r="V35" s="50">
        <f>SUM(R35,T35)</f>
        <v>28444</v>
      </c>
      <c r="W35" s="50"/>
      <c r="X35" s="50">
        <v>6056</v>
      </c>
      <c r="Y35" s="50">
        <f>SUM(U35,W35)</f>
        <v>37100</v>
      </c>
      <c r="Z35" s="50">
        <f>SUM(V35,X35)</f>
        <v>34500</v>
      </c>
      <c r="AA35" s="50"/>
      <c r="AB35" s="50"/>
      <c r="AC35" s="50">
        <f>SUM(Y35,AA35)</f>
        <v>37100</v>
      </c>
      <c r="AD35" s="50">
        <f>SUM(Z35,AB35)</f>
        <v>34500</v>
      </c>
      <c r="AE35" s="50">
        <v>7900</v>
      </c>
      <c r="AF35" s="50">
        <v>7500</v>
      </c>
      <c r="AG35" s="50">
        <f>SUM(AC35,AE35)</f>
        <v>45000</v>
      </c>
      <c r="AH35" s="50">
        <f>SUM(AD35,AF35)</f>
        <v>42000</v>
      </c>
      <c r="AI35" s="50"/>
      <c r="AJ35" s="50"/>
      <c r="AK35" s="50">
        <f>SUM(AG35,AI35)</f>
        <v>45000</v>
      </c>
      <c r="AL35" s="50">
        <f>SUM(AH35,AJ35)</f>
        <v>42000</v>
      </c>
      <c r="AM35" s="50">
        <v>5633</v>
      </c>
      <c r="AN35" s="50"/>
      <c r="AO35" s="50">
        <f>SUM(AK35,AM35)</f>
        <v>50633</v>
      </c>
      <c r="AP35" s="50">
        <f>SUM(AL35,AN35)</f>
        <v>42000</v>
      </c>
      <c r="AQ35" s="50"/>
      <c r="AR35" s="50"/>
      <c r="AS35" s="50">
        <f>SUM(AO35,AQ35)</f>
        <v>50633</v>
      </c>
      <c r="AT35" s="50">
        <f>SUM(AP35,AR35)</f>
        <v>42000</v>
      </c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53" customFormat="1" ht="21.75">
      <c r="A36" s="17"/>
      <c r="B36" s="17">
        <v>85214</v>
      </c>
      <c r="C36" s="24"/>
      <c r="D36" s="57" t="s">
        <v>78</v>
      </c>
      <c r="E36" s="58">
        <f aca="true" t="shared" si="69" ref="E36:AT36">SUM(E37:E37)</f>
        <v>818076</v>
      </c>
      <c r="F36" s="58">
        <f t="shared" si="69"/>
        <v>0</v>
      </c>
      <c r="G36" s="58">
        <f t="shared" si="69"/>
        <v>0</v>
      </c>
      <c r="H36" s="58">
        <f t="shared" si="69"/>
        <v>0</v>
      </c>
      <c r="I36" s="58">
        <f t="shared" si="69"/>
        <v>818076</v>
      </c>
      <c r="J36" s="58">
        <f t="shared" si="69"/>
        <v>0</v>
      </c>
      <c r="K36" s="58">
        <f t="shared" si="69"/>
        <v>0</v>
      </c>
      <c r="L36" s="58">
        <f t="shared" si="69"/>
        <v>0</v>
      </c>
      <c r="M36" s="58">
        <f t="shared" si="69"/>
        <v>818076</v>
      </c>
      <c r="N36" s="58">
        <f t="shared" si="69"/>
        <v>0</v>
      </c>
      <c r="O36" s="58">
        <f t="shared" si="69"/>
        <v>0</v>
      </c>
      <c r="P36" s="58">
        <f t="shared" si="69"/>
        <v>0</v>
      </c>
      <c r="Q36" s="58">
        <f t="shared" si="69"/>
        <v>818076</v>
      </c>
      <c r="R36" s="58">
        <f t="shared" si="69"/>
        <v>0</v>
      </c>
      <c r="S36" s="58">
        <f t="shared" si="69"/>
        <v>0</v>
      </c>
      <c r="T36" s="58">
        <f t="shared" si="69"/>
        <v>0</v>
      </c>
      <c r="U36" s="58">
        <f t="shared" si="69"/>
        <v>818076</v>
      </c>
      <c r="V36" s="58">
        <f t="shared" si="69"/>
        <v>0</v>
      </c>
      <c r="W36" s="58">
        <f t="shared" si="69"/>
        <v>0</v>
      </c>
      <c r="X36" s="58">
        <f t="shared" si="69"/>
        <v>0</v>
      </c>
      <c r="Y36" s="58">
        <f t="shared" si="69"/>
        <v>818076</v>
      </c>
      <c r="Z36" s="58">
        <f t="shared" si="69"/>
        <v>0</v>
      </c>
      <c r="AA36" s="58">
        <f t="shared" si="69"/>
        <v>0</v>
      </c>
      <c r="AB36" s="58">
        <f t="shared" si="69"/>
        <v>0</v>
      </c>
      <c r="AC36" s="58">
        <f t="shared" si="69"/>
        <v>818076</v>
      </c>
      <c r="AD36" s="58">
        <f t="shared" si="69"/>
        <v>0</v>
      </c>
      <c r="AE36" s="58">
        <f t="shared" si="69"/>
        <v>100507</v>
      </c>
      <c r="AF36" s="58">
        <f t="shared" si="69"/>
        <v>0</v>
      </c>
      <c r="AG36" s="58">
        <f t="shared" si="69"/>
        <v>918583</v>
      </c>
      <c r="AH36" s="58">
        <f t="shared" si="69"/>
        <v>0</v>
      </c>
      <c r="AI36" s="58">
        <f t="shared" si="69"/>
        <v>0</v>
      </c>
      <c r="AJ36" s="58">
        <f t="shared" si="69"/>
        <v>0</v>
      </c>
      <c r="AK36" s="58">
        <f t="shared" si="69"/>
        <v>918583</v>
      </c>
      <c r="AL36" s="58">
        <f t="shared" si="69"/>
        <v>0</v>
      </c>
      <c r="AM36" s="58">
        <f t="shared" si="69"/>
        <v>231417</v>
      </c>
      <c r="AN36" s="58">
        <f t="shared" si="69"/>
        <v>0</v>
      </c>
      <c r="AO36" s="58">
        <f t="shared" si="69"/>
        <v>1150000</v>
      </c>
      <c r="AP36" s="58">
        <f t="shared" si="69"/>
        <v>0</v>
      </c>
      <c r="AQ36" s="58">
        <f t="shared" si="69"/>
        <v>0</v>
      </c>
      <c r="AR36" s="58">
        <f t="shared" si="69"/>
        <v>0</v>
      </c>
      <c r="AS36" s="58">
        <f t="shared" si="69"/>
        <v>1150000</v>
      </c>
      <c r="AT36" s="58">
        <f t="shared" si="69"/>
        <v>0</v>
      </c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59"/>
      <c r="HV36" s="59"/>
      <c r="HW36" s="59"/>
      <c r="HX36" s="59"/>
      <c r="HY36" s="59"/>
      <c r="HZ36" s="59"/>
      <c r="IA36" s="59"/>
      <c r="IB36" s="59"/>
      <c r="IC36" s="59"/>
      <c r="ID36" s="59"/>
      <c r="IE36" s="59"/>
      <c r="IF36" s="59"/>
      <c r="IG36" s="59"/>
      <c r="IH36" s="59"/>
      <c r="II36" s="59"/>
      <c r="IJ36" s="59"/>
      <c r="IK36" s="59"/>
      <c r="IL36" s="59"/>
      <c r="IM36" s="59"/>
      <c r="IN36" s="59"/>
      <c r="IO36" s="59"/>
      <c r="IP36" s="59"/>
      <c r="IQ36" s="59"/>
      <c r="IR36" s="59"/>
      <c r="IS36" s="59"/>
      <c r="IT36" s="59"/>
      <c r="IU36" s="59"/>
      <c r="IV36" s="59"/>
    </row>
    <row r="37" spans="1:256" s="53" customFormat="1" ht="21.75" customHeight="1">
      <c r="A37" s="17"/>
      <c r="B37" s="26"/>
      <c r="C37" s="24">
        <v>3110</v>
      </c>
      <c r="D37" s="57" t="s">
        <v>75</v>
      </c>
      <c r="E37" s="58">
        <v>818076</v>
      </c>
      <c r="F37" s="58">
        <v>0</v>
      </c>
      <c r="G37" s="58"/>
      <c r="H37" s="58">
        <v>0</v>
      </c>
      <c r="I37" s="58">
        <f>SUM(E37,G37)</f>
        <v>818076</v>
      </c>
      <c r="J37" s="58">
        <f>SUM(F37,H37)</f>
        <v>0</v>
      </c>
      <c r="K37" s="58">
        <v>0</v>
      </c>
      <c r="L37" s="58">
        <v>0</v>
      </c>
      <c r="M37" s="58">
        <f>SUM(I37,K37)</f>
        <v>818076</v>
      </c>
      <c r="N37" s="58">
        <f>SUM(J37,L37)</f>
        <v>0</v>
      </c>
      <c r="O37" s="58">
        <v>0</v>
      </c>
      <c r="P37" s="58">
        <v>0</v>
      </c>
      <c r="Q37" s="58">
        <f>SUM(M37,O37)</f>
        <v>818076</v>
      </c>
      <c r="R37" s="58">
        <f>SUM(N37,P37)</f>
        <v>0</v>
      </c>
      <c r="S37" s="58"/>
      <c r="T37" s="58"/>
      <c r="U37" s="58">
        <f>SUM(Q37,S37)</f>
        <v>818076</v>
      </c>
      <c r="V37" s="58">
        <f>SUM(R37,T37)</f>
        <v>0</v>
      </c>
      <c r="W37" s="58"/>
      <c r="X37" s="58"/>
      <c r="Y37" s="58">
        <f>SUM(U37,W37)</f>
        <v>818076</v>
      </c>
      <c r="Z37" s="58">
        <f>SUM(V37,X37)</f>
        <v>0</v>
      </c>
      <c r="AA37" s="58"/>
      <c r="AB37" s="58"/>
      <c r="AC37" s="58">
        <f>SUM(Y37,AA37)</f>
        <v>818076</v>
      </c>
      <c r="AD37" s="58">
        <f>SUM(Z37,AB37)</f>
        <v>0</v>
      </c>
      <c r="AE37" s="58">
        <v>100507</v>
      </c>
      <c r="AF37" s="58"/>
      <c r="AG37" s="58">
        <f>SUM(AC37,AE37)</f>
        <v>918583</v>
      </c>
      <c r="AH37" s="58">
        <f>SUM(AD37,AF37)</f>
        <v>0</v>
      </c>
      <c r="AI37" s="58"/>
      <c r="AJ37" s="58"/>
      <c r="AK37" s="58">
        <f>SUM(AG37,AI37)</f>
        <v>918583</v>
      </c>
      <c r="AL37" s="58">
        <f>SUM(AH37,AJ37)</f>
        <v>0</v>
      </c>
      <c r="AM37" s="58">
        <v>231417</v>
      </c>
      <c r="AN37" s="58"/>
      <c r="AO37" s="58">
        <f>SUM(AK37,AM37)</f>
        <v>1150000</v>
      </c>
      <c r="AP37" s="58">
        <f>SUM(AL37,AN37)</f>
        <v>0</v>
      </c>
      <c r="AQ37" s="58"/>
      <c r="AR37" s="58"/>
      <c r="AS37" s="58">
        <f>SUM(AO37,AQ37)</f>
        <v>1150000</v>
      </c>
      <c r="AT37" s="58">
        <f>SUM(AP37,AR37)</f>
        <v>0</v>
      </c>
      <c r="HH37" s="59"/>
      <c r="HI37" s="59"/>
      <c r="HJ37" s="59"/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59"/>
      <c r="HV37" s="59"/>
      <c r="HW37" s="59"/>
      <c r="HX37" s="59"/>
      <c r="HY37" s="59"/>
      <c r="HZ37" s="59"/>
      <c r="IA37" s="59"/>
      <c r="IB37" s="59"/>
      <c r="IC37" s="59"/>
      <c r="ID37" s="59"/>
      <c r="IE37" s="59"/>
      <c r="IF37" s="59"/>
      <c r="IG37" s="59"/>
      <c r="IH37" s="59"/>
      <c r="II37" s="59"/>
      <c r="IJ37" s="59"/>
      <c r="IK37" s="59"/>
      <c r="IL37" s="59"/>
      <c r="IM37" s="59"/>
      <c r="IN37" s="59"/>
      <c r="IO37" s="59"/>
      <c r="IP37" s="59"/>
      <c r="IQ37" s="59"/>
      <c r="IR37" s="59"/>
      <c r="IS37" s="59"/>
      <c r="IT37" s="59"/>
      <c r="IU37" s="59"/>
      <c r="IV37" s="59"/>
    </row>
    <row r="38" spans="1:256" s="53" customFormat="1" ht="21" customHeight="1">
      <c r="A38" s="17"/>
      <c r="B38" s="26">
        <v>85216</v>
      </c>
      <c r="C38" s="26"/>
      <c r="D38" s="30" t="s">
        <v>55</v>
      </c>
      <c r="E38" s="58">
        <f aca="true" t="shared" si="70" ref="E38:AT38">SUM(E39)</f>
        <v>429600</v>
      </c>
      <c r="F38" s="58">
        <f t="shared" si="70"/>
        <v>0</v>
      </c>
      <c r="G38" s="58">
        <f t="shared" si="70"/>
        <v>0</v>
      </c>
      <c r="H38" s="58">
        <f t="shared" si="70"/>
        <v>0</v>
      </c>
      <c r="I38" s="58">
        <f t="shared" si="70"/>
        <v>429600</v>
      </c>
      <c r="J38" s="58">
        <f t="shared" si="70"/>
        <v>0</v>
      </c>
      <c r="K38" s="58">
        <f t="shared" si="70"/>
        <v>0</v>
      </c>
      <c r="L38" s="58">
        <f t="shared" si="70"/>
        <v>0</v>
      </c>
      <c r="M38" s="58">
        <f t="shared" si="70"/>
        <v>429600</v>
      </c>
      <c r="N38" s="58">
        <f t="shared" si="70"/>
        <v>0</v>
      </c>
      <c r="O38" s="58">
        <f t="shared" si="70"/>
        <v>0</v>
      </c>
      <c r="P38" s="58">
        <f t="shared" si="70"/>
        <v>0</v>
      </c>
      <c r="Q38" s="58">
        <f t="shared" si="70"/>
        <v>429600</v>
      </c>
      <c r="R38" s="58">
        <f t="shared" si="70"/>
        <v>0</v>
      </c>
      <c r="S38" s="58">
        <f t="shared" si="70"/>
        <v>0</v>
      </c>
      <c r="T38" s="58">
        <f t="shared" si="70"/>
        <v>0</v>
      </c>
      <c r="U38" s="58">
        <f t="shared" si="70"/>
        <v>429600</v>
      </c>
      <c r="V38" s="58">
        <f t="shared" si="70"/>
        <v>0</v>
      </c>
      <c r="W38" s="58">
        <f t="shared" si="70"/>
        <v>0</v>
      </c>
      <c r="X38" s="58">
        <f t="shared" si="70"/>
        <v>0</v>
      </c>
      <c r="Y38" s="58">
        <f t="shared" si="70"/>
        <v>429600</v>
      </c>
      <c r="Z38" s="58">
        <f t="shared" si="70"/>
        <v>0</v>
      </c>
      <c r="AA38" s="58">
        <f t="shared" si="70"/>
        <v>0</v>
      </c>
      <c r="AB38" s="58">
        <f t="shared" si="70"/>
        <v>0</v>
      </c>
      <c r="AC38" s="58">
        <f t="shared" si="70"/>
        <v>429600</v>
      </c>
      <c r="AD38" s="58">
        <f t="shared" si="70"/>
        <v>0</v>
      </c>
      <c r="AE38" s="58">
        <f t="shared" si="70"/>
        <v>70400</v>
      </c>
      <c r="AF38" s="58">
        <f t="shared" si="70"/>
        <v>0</v>
      </c>
      <c r="AG38" s="58">
        <f t="shared" si="70"/>
        <v>500000</v>
      </c>
      <c r="AH38" s="58">
        <f t="shared" si="70"/>
        <v>0</v>
      </c>
      <c r="AI38" s="58">
        <f t="shared" si="70"/>
        <v>0</v>
      </c>
      <c r="AJ38" s="58">
        <f t="shared" si="70"/>
        <v>0</v>
      </c>
      <c r="AK38" s="58">
        <f t="shared" si="70"/>
        <v>500000</v>
      </c>
      <c r="AL38" s="58">
        <f t="shared" si="70"/>
        <v>0</v>
      </c>
      <c r="AM38" s="58">
        <f t="shared" si="70"/>
        <v>37000</v>
      </c>
      <c r="AN38" s="58">
        <f t="shared" si="70"/>
        <v>0</v>
      </c>
      <c r="AO38" s="58">
        <f t="shared" si="70"/>
        <v>537000</v>
      </c>
      <c r="AP38" s="58">
        <f t="shared" si="70"/>
        <v>0</v>
      </c>
      <c r="AQ38" s="58">
        <f t="shared" si="70"/>
        <v>0</v>
      </c>
      <c r="AR38" s="58">
        <f t="shared" si="70"/>
        <v>0</v>
      </c>
      <c r="AS38" s="58">
        <f t="shared" si="70"/>
        <v>537000</v>
      </c>
      <c r="AT38" s="58">
        <f t="shared" si="70"/>
        <v>0</v>
      </c>
      <c r="HH38" s="59"/>
      <c r="HI38" s="59"/>
      <c r="HJ38" s="59"/>
      <c r="HK38" s="59"/>
      <c r="HL38" s="59"/>
      <c r="HM38" s="59"/>
      <c r="HN38" s="59"/>
      <c r="HO38" s="59"/>
      <c r="HP38" s="59"/>
      <c r="HQ38" s="59"/>
      <c r="HR38" s="59"/>
      <c r="HS38" s="59"/>
      <c r="HT38" s="59"/>
      <c r="HU38" s="59"/>
      <c r="HV38" s="59"/>
      <c r="HW38" s="59"/>
      <c r="HX38" s="59"/>
      <c r="HY38" s="59"/>
      <c r="HZ38" s="59"/>
      <c r="IA38" s="59"/>
      <c r="IB38" s="59"/>
      <c r="IC38" s="59"/>
      <c r="ID38" s="59"/>
      <c r="IE38" s="59"/>
      <c r="IF38" s="59"/>
      <c r="IG38" s="59"/>
      <c r="IH38" s="59"/>
      <c r="II38" s="59"/>
      <c r="IJ38" s="59"/>
      <c r="IK38" s="59"/>
      <c r="IL38" s="59"/>
      <c r="IM38" s="59"/>
      <c r="IN38" s="59"/>
      <c r="IO38" s="59"/>
      <c r="IP38" s="59"/>
      <c r="IQ38" s="59"/>
      <c r="IR38" s="59"/>
      <c r="IS38" s="59"/>
      <c r="IT38" s="59"/>
      <c r="IU38" s="59"/>
      <c r="IV38" s="59"/>
    </row>
    <row r="39" spans="1:256" s="53" customFormat="1" ht="21" customHeight="1">
      <c r="A39" s="17"/>
      <c r="B39" s="26"/>
      <c r="C39" s="26">
        <v>3110</v>
      </c>
      <c r="D39" s="57" t="s">
        <v>75</v>
      </c>
      <c r="E39" s="58">
        <v>429600</v>
      </c>
      <c r="F39" s="58">
        <v>0</v>
      </c>
      <c r="G39" s="58"/>
      <c r="H39" s="58">
        <v>0</v>
      </c>
      <c r="I39" s="58">
        <f>SUM(E39,G39)</f>
        <v>429600</v>
      </c>
      <c r="J39" s="58">
        <v>0</v>
      </c>
      <c r="K39" s="58">
        <v>0</v>
      </c>
      <c r="L39" s="58">
        <v>0</v>
      </c>
      <c r="M39" s="58">
        <f>SUM(I39,K39)</f>
        <v>429600</v>
      </c>
      <c r="N39" s="58">
        <v>0</v>
      </c>
      <c r="O39" s="58">
        <v>0</v>
      </c>
      <c r="P39" s="58">
        <v>0</v>
      </c>
      <c r="Q39" s="58">
        <f>SUM(M39,O39)</f>
        <v>429600</v>
      </c>
      <c r="R39" s="58">
        <v>0</v>
      </c>
      <c r="S39" s="58"/>
      <c r="T39" s="58"/>
      <c r="U39" s="58">
        <f>SUM(Q39,S39)</f>
        <v>429600</v>
      </c>
      <c r="V39" s="58">
        <v>0</v>
      </c>
      <c r="W39" s="58"/>
      <c r="X39" s="58"/>
      <c r="Y39" s="58">
        <f>SUM(U39,W39)</f>
        <v>429600</v>
      </c>
      <c r="Z39" s="58">
        <v>0</v>
      </c>
      <c r="AA39" s="58"/>
      <c r="AB39" s="58"/>
      <c r="AC39" s="58">
        <f>SUM(Y39,AA39)</f>
        <v>429600</v>
      </c>
      <c r="AD39" s="58">
        <v>0</v>
      </c>
      <c r="AE39" s="58">
        <v>70400</v>
      </c>
      <c r="AF39" s="58"/>
      <c r="AG39" s="58">
        <f>SUM(AC39,AE39)</f>
        <v>500000</v>
      </c>
      <c r="AH39" s="58">
        <v>0</v>
      </c>
      <c r="AI39" s="58"/>
      <c r="AJ39" s="58"/>
      <c r="AK39" s="58">
        <f>SUM(AG39,AI39)</f>
        <v>500000</v>
      </c>
      <c r="AL39" s="58">
        <v>0</v>
      </c>
      <c r="AM39" s="58">
        <v>37000</v>
      </c>
      <c r="AN39" s="58"/>
      <c r="AO39" s="58">
        <f>SUM(AK39,AM39)</f>
        <v>537000</v>
      </c>
      <c r="AP39" s="58">
        <v>0</v>
      </c>
      <c r="AQ39" s="58"/>
      <c r="AR39" s="58"/>
      <c r="AS39" s="58">
        <f>SUM(AO39,AQ39)</f>
        <v>537000</v>
      </c>
      <c r="AT39" s="58">
        <v>0</v>
      </c>
      <c r="HH39" s="59"/>
      <c r="HI39" s="59"/>
      <c r="HJ39" s="59"/>
      <c r="HK39" s="59"/>
      <c r="HL39" s="59"/>
      <c r="HM39" s="59"/>
      <c r="HN39" s="59"/>
      <c r="HO39" s="59"/>
      <c r="HP39" s="59"/>
      <c r="HQ39" s="59"/>
      <c r="HR39" s="59"/>
      <c r="HS39" s="59"/>
      <c r="HT39" s="59"/>
      <c r="HU39" s="59"/>
      <c r="HV39" s="59"/>
      <c r="HW39" s="59"/>
      <c r="HX39" s="59"/>
      <c r="HY39" s="59"/>
      <c r="HZ39" s="59"/>
      <c r="IA39" s="59"/>
      <c r="IB39" s="59"/>
      <c r="IC39" s="59"/>
      <c r="ID39" s="59"/>
      <c r="IE39" s="59"/>
      <c r="IF39" s="59"/>
      <c r="IG39" s="59"/>
      <c r="IH39" s="59"/>
      <c r="II39" s="59"/>
      <c r="IJ39" s="59"/>
      <c r="IK39" s="59"/>
      <c r="IL39" s="59"/>
      <c r="IM39" s="59"/>
      <c r="IN39" s="59"/>
      <c r="IO39" s="59"/>
      <c r="IP39" s="59"/>
      <c r="IQ39" s="59"/>
      <c r="IR39" s="59"/>
      <c r="IS39" s="59"/>
      <c r="IT39" s="59"/>
      <c r="IU39" s="59"/>
      <c r="IV39" s="59"/>
    </row>
    <row r="40" spans="1:256" s="53" customFormat="1" ht="21.75" customHeight="1">
      <c r="A40" s="17"/>
      <c r="B40" s="26">
        <v>85219</v>
      </c>
      <c r="C40" s="26"/>
      <c r="D40" s="30" t="s">
        <v>57</v>
      </c>
      <c r="E40" s="58">
        <f>SUM(E42:E45)</f>
        <v>564090</v>
      </c>
      <c r="F40" s="58">
        <f>SUM(F42:F45)</f>
        <v>0</v>
      </c>
      <c r="G40" s="58">
        <f>SUM(G42:G45)</f>
        <v>0</v>
      </c>
      <c r="H40" s="58">
        <f>SUM(H42:H45)</f>
        <v>0</v>
      </c>
      <c r="I40" s="58">
        <f aca="true" t="shared" si="71" ref="I40:N40">SUM(I41:I45)</f>
        <v>564090</v>
      </c>
      <c r="J40" s="58">
        <f t="shared" si="71"/>
        <v>0</v>
      </c>
      <c r="K40" s="58">
        <f t="shared" si="71"/>
        <v>0</v>
      </c>
      <c r="L40" s="58">
        <f t="shared" si="71"/>
        <v>3000</v>
      </c>
      <c r="M40" s="58">
        <f t="shared" si="71"/>
        <v>564090</v>
      </c>
      <c r="N40" s="58">
        <f t="shared" si="71"/>
        <v>3000</v>
      </c>
      <c r="O40" s="58">
        <f aca="true" t="shared" si="72" ref="O40:V40">SUM(O41:O45)</f>
        <v>0</v>
      </c>
      <c r="P40" s="58">
        <f t="shared" si="72"/>
        <v>0</v>
      </c>
      <c r="Q40" s="58">
        <f t="shared" si="72"/>
        <v>564090</v>
      </c>
      <c r="R40" s="58">
        <f t="shared" si="72"/>
        <v>3000</v>
      </c>
      <c r="S40" s="58">
        <f t="shared" si="72"/>
        <v>-1198</v>
      </c>
      <c r="T40" s="58">
        <f t="shared" si="72"/>
        <v>6500</v>
      </c>
      <c r="U40" s="58">
        <f t="shared" si="72"/>
        <v>562892</v>
      </c>
      <c r="V40" s="58">
        <f t="shared" si="72"/>
        <v>9500</v>
      </c>
      <c r="W40" s="58">
        <f aca="true" t="shared" si="73" ref="W40:AD40">SUM(W41:W45)</f>
        <v>0</v>
      </c>
      <c r="X40" s="58">
        <f t="shared" si="73"/>
        <v>0</v>
      </c>
      <c r="Y40" s="58">
        <f t="shared" si="73"/>
        <v>562892</v>
      </c>
      <c r="Z40" s="58">
        <f t="shared" si="73"/>
        <v>9500</v>
      </c>
      <c r="AA40" s="58">
        <f t="shared" si="73"/>
        <v>0</v>
      </c>
      <c r="AB40" s="58">
        <f t="shared" si="73"/>
        <v>0</v>
      </c>
      <c r="AC40" s="58">
        <f t="shared" si="73"/>
        <v>562892</v>
      </c>
      <c r="AD40" s="58">
        <f t="shared" si="73"/>
        <v>9500</v>
      </c>
      <c r="AE40" s="58">
        <f aca="true" t="shared" si="74" ref="AE40:AJ40">SUM(AE41:AE45)</f>
        <v>0</v>
      </c>
      <c r="AF40" s="58">
        <f t="shared" si="74"/>
        <v>0</v>
      </c>
      <c r="AG40" s="58">
        <f t="shared" si="74"/>
        <v>562892</v>
      </c>
      <c r="AH40" s="58">
        <f t="shared" si="74"/>
        <v>9500</v>
      </c>
      <c r="AI40" s="58">
        <f t="shared" si="74"/>
        <v>0</v>
      </c>
      <c r="AJ40" s="58">
        <f t="shared" si="74"/>
        <v>0</v>
      </c>
      <c r="AK40" s="58">
        <f aca="true" t="shared" si="75" ref="AK40:AP40">SUM(AK41:AK46)</f>
        <v>562892</v>
      </c>
      <c r="AL40" s="58">
        <f t="shared" si="75"/>
        <v>9500</v>
      </c>
      <c r="AM40" s="58">
        <f t="shared" si="75"/>
        <v>23391</v>
      </c>
      <c r="AN40" s="58">
        <f t="shared" si="75"/>
        <v>6068</v>
      </c>
      <c r="AO40" s="58">
        <f t="shared" si="75"/>
        <v>586283</v>
      </c>
      <c r="AP40" s="58">
        <f t="shared" si="75"/>
        <v>15568</v>
      </c>
      <c r="AQ40" s="58">
        <f>SUM(AQ41:AQ46)</f>
        <v>0</v>
      </c>
      <c r="AR40" s="58">
        <f>SUM(AR41:AR46)</f>
        <v>0</v>
      </c>
      <c r="AS40" s="58">
        <f>SUM(AS41:AS46)</f>
        <v>586283</v>
      </c>
      <c r="AT40" s="58">
        <f>SUM(AT41:AT46)</f>
        <v>15568</v>
      </c>
      <c r="HH40" s="59"/>
      <c r="HI40" s="59"/>
      <c r="HJ40" s="59"/>
      <c r="HK40" s="59"/>
      <c r="HL40" s="59"/>
      <c r="HM40" s="59"/>
      <c r="HN40" s="59"/>
      <c r="HO40" s="59"/>
      <c r="HP40" s="59"/>
      <c r="HQ40" s="59"/>
      <c r="HR40" s="59"/>
      <c r="HS40" s="59"/>
      <c r="HT40" s="59"/>
      <c r="HU40" s="59"/>
      <c r="HV40" s="59"/>
      <c r="HW40" s="59"/>
      <c r="HX40" s="59"/>
      <c r="HY40" s="59"/>
      <c r="HZ40" s="59"/>
      <c r="IA40" s="59"/>
      <c r="IB40" s="59"/>
      <c r="IC40" s="59"/>
      <c r="ID40" s="59"/>
      <c r="IE40" s="59"/>
      <c r="IF40" s="59"/>
      <c r="IG40" s="59"/>
      <c r="IH40" s="59"/>
      <c r="II40" s="59"/>
      <c r="IJ40" s="59"/>
      <c r="IK40" s="59"/>
      <c r="IL40" s="59"/>
      <c r="IM40" s="59"/>
      <c r="IN40" s="59"/>
      <c r="IO40" s="59"/>
      <c r="IP40" s="59"/>
      <c r="IQ40" s="59"/>
      <c r="IR40" s="59"/>
      <c r="IS40" s="59"/>
      <c r="IT40" s="59"/>
      <c r="IU40" s="59"/>
      <c r="IV40" s="59"/>
    </row>
    <row r="41" spans="1:256" s="53" customFormat="1" ht="21.75" customHeight="1">
      <c r="A41" s="17"/>
      <c r="B41" s="26"/>
      <c r="C41" s="26">
        <v>3110</v>
      </c>
      <c r="D41" s="57" t="s">
        <v>75</v>
      </c>
      <c r="E41" s="58"/>
      <c r="F41" s="58"/>
      <c r="G41" s="58"/>
      <c r="H41" s="58"/>
      <c r="I41" s="58">
        <v>0</v>
      </c>
      <c r="J41" s="58">
        <v>0</v>
      </c>
      <c r="K41" s="58">
        <v>0</v>
      </c>
      <c r="L41" s="58">
        <v>3000</v>
      </c>
      <c r="M41" s="58">
        <f aca="true" t="shared" si="76" ref="M41:N45">SUM(I41,K41)</f>
        <v>0</v>
      </c>
      <c r="N41" s="58">
        <f t="shared" si="76"/>
        <v>3000</v>
      </c>
      <c r="O41" s="58">
        <v>0</v>
      </c>
      <c r="P41" s="58"/>
      <c r="Q41" s="58">
        <f aca="true" t="shared" si="77" ref="Q41:R45">SUM(M41,O41)</f>
        <v>0</v>
      </c>
      <c r="R41" s="58">
        <f t="shared" si="77"/>
        <v>3000</v>
      </c>
      <c r="S41" s="58"/>
      <c r="T41" s="58">
        <v>6500</v>
      </c>
      <c r="U41" s="58">
        <f aca="true" t="shared" si="78" ref="U41:V45">SUM(Q41,S41)</f>
        <v>0</v>
      </c>
      <c r="V41" s="58">
        <f t="shared" si="78"/>
        <v>9500</v>
      </c>
      <c r="W41" s="58"/>
      <c r="X41" s="58"/>
      <c r="Y41" s="58">
        <f aca="true" t="shared" si="79" ref="Y41:Z45">SUM(U41,W41)</f>
        <v>0</v>
      </c>
      <c r="Z41" s="58">
        <f t="shared" si="79"/>
        <v>9500</v>
      </c>
      <c r="AA41" s="58"/>
      <c r="AB41" s="58"/>
      <c r="AC41" s="58">
        <f aca="true" t="shared" si="80" ref="AC41:AD45">SUM(Y41,AA41)</f>
        <v>0</v>
      </c>
      <c r="AD41" s="58">
        <f t="shared" si="80"/>
        <v>9500</v>
      </c>
      <c r="AE41" s="58"/>
      <c r="AF41" s="58"/>
      <c r="AG41" s="58">
        <f aca="true" t="shared" si="81" ref="AG41:AH45">SUM(AC41,AE41)</f>
        <v>0</v>
      </c>
      <c r="AH41" s="58">
        <f t="shared" si="81"/>
        <v>9500</v>
      </c>
      <c r="AI41" s="58"/>
      <c r="AJ41" s="58"/>
      <c r="AK41" s="58">
        <f aca="true" t="shared" si="82" ref="AK41:AL45">SUM(AG41,AI41)</f>
        <v>0</v>
      </c>
      <c r="AL41" s="58">
        <f t="shared" si="82"/>
        <v>9500</v>
      </c>
      <c r="AM41" s="58"/>
      <c r="AN41" s="58">
        <v>5913</v>
      </c>
      <c r="AO41" s="58">
        <f aca="true" t="shared" si="83" ref="AO41:AO46">SUM(AK41,AM41)</f>
        <v>0</v>
      </c>
      <c r="AP41" s="58">
        <f aca="true" t="shared" si="84" ref="AP41:AP46">SUM(AL41,AN41)</f>
        <v>15413</v>
      </c>
      <c r="AQ41" s="58"/>
      <c r="AR41" s="58"/>
      <c r="AS41" s="58">
        <f aca="true" t="shared" si="85" ref="AS41:AS46">SUM(AO41,AQ41)</f>
        <v>0</v>
      </c>
      <c r="AT41" s="58">
        <f aca="true" t="shared" si="86" ref="AT41:AT46">SUM(AP41,AR41)</f>
        <v>15413</v>
      </c>
      <c r="HH41" s="59"/>
      <c r="HI41" s="59"/>
      <c r="HJ41" s="59"/>
      <c r="HK41" s="59"/>
      <c r="HL41" s="59"/>
      <c r="HM41" s="59"/>
      <c r="HN41" s="59"/>
      <c r="HO41" s="59"/>
      <c r="HP41" s="59"/>
      <c r="HQ41" s="59"/>
      <c r="HR41" s="59"/>
      <c r="HS41" s="59"/>
      <c r="HT41" s="59"/>
      <c r="HU41" s="59"/>
      <c r="HV41" s="59"/>
      <c r="HW41" s="59"/>
      <c r="HX41" s="59"/>
      <c r="HY41" s="59"/>
      <c r="HZ41" s="59"/>
      <c r="IA41" s="59"/>
      <c r="IB41" s="59"/>
      <c r="IC41" s="59"/>
      <c r="ID41" s="59"/>
      <c r="IE41" s="59"/>
      <c r="IF41" s="59"/>
      <c r="IG41" s="59"/>
      <c r="IH41" s="59"/>
      <c r="II41" s="59"/>
      <c r="IJ41" s="59"/>
      <c r="IK41" s="59"/>
      <c r="IL41" s="59"/>
      <c r="IM41" s="59"/>
      <c r="IN41" s="59"/>
      <c r="IO41" s="59"/>
      <c r="IP41" s="59"/>
      <c r="IQ41" s="59"/>
      <c r="IR41" s="59"/>
      <c r="IS41" s="59"/>
      <c r="IT41" s="59"/>
      <c r="IU41" s="59"/>
      <c r="IV41" s="59"/>
    </row>
    <row r="42" spans="1:256" s="53" customFormat="1" ht="21.75" customHeight="1">
      <c r="A42" s="17"/>
      <c r="B42" s="26"/>
      <c r="C42" s="26">
        <v>4010</v>
      </c>
      <c r="D42" s="56" t="s">
        <v>65</v>
      </c>
      <c r="E42" s="58">
        <v>450000</v>
      </c>
      <c r="F42" s="58">
        <v>0</v>
      </c>
      <c r="G42" s="58"/>
      <c r="H42" s="58">
        <v>0</v>
      </c>
      <c r="I42" s="58">
        <f aca="true" t="shared" si="87" ref="I42:J45">SUM(E42,G42)</f>
        <v>450000</v>
      </c>
      <c r="J42" s="58">
        <v>0</v>
      </c>
      <c r="K42" s="58">
        <v>0</v>
      </c>
      <c r="L42" s="58">
        <v>0</v>
      </c>
      <c r="M42" s="58">
        <f t="shared" si="76"/>
        <v>450000</v>
      </c>
      <c r="N42" s="58">
        <f t="shared" si="76"/>
        <v>0</v>
      </c>
      <c r="O42" s="58">
        <v>0</v>
      </c>
      <c r="P42" s="58">
        <v>0</v>
      </c>
      <c r="Q42" s="58">
        <f t="shared" si="77"/>
        <v>450000</v>
      </c>
      <c r="R42" s="58">
        <f t="shared" si="77"/>
        <v>0</v>
      </c>
      <c r="S42" s="58"/>
      <c r="T42" s="58"/>
      <c r="U42" s="58">
        <f t="shared" si="78"/>
        <v>450000</v>
      </c>
      <c r="V42" s="58">
        <f t="shared" si="78"/>
        <v>0</v>
      </c>
      <c r="W42" s="58"/>
      <c r="X42" s="58"/>
      <c r="Y42" s="58">
        <f t="shared" si="79"/>
        <v>450000</v>
      </c>
      <c r="Z42" s="58">
        <f t="shared" si="79"/>
        <v>0</v>
      </c>
      <c r="AA42" s="58"/>
      <c r="AB42" s="58"/>
      <c r="AC42" s="58">
        <f t="shared" si="80"/>
        <v>450000</v>
      </c>
      <c r="AD42" s="58">
        <f t="shared" si="80"/>
        <v>0</v>
      </c>
      <c r="AE42" s="58"/>
      <c r="AF42" s="58"/>
      <c r="AG42" s="58">
        <f t="shared" si="81"/>
        <v>450000</v>
      </c>
      <c r="AH42" s="58">
        <f t="shared" si="81"/>
        <v>0</v>
      </c>
      <c r="AI42" s="58"/>
      <c r="AJ42" s="58"/>
      <c r="AK42" s="58">
        <f t="shared" si="82"/>
        <v>450000</v>
      </c>
      <c r="AL42" s="58">
        <f t="shared" si="82"/>
        <v>0</v>
      </c>
      <c r="AM42" s="58">
        <v>23391</v>
      </c>
      <c r="AN42" s="58"/>
      <c r="AO42" s="58">
        <f t="shared" si="83"/>
        <v>473391</v>
      </c>
      <c r="AP42" s="58">
        <f t="shared" si="84"/>
        <v>0</v>
      </c>
      <c r="AQ42" s="58"/>
      <c r="AR42" s="58"/>
      <c r="AS42" s="58">
        <f t="shared" si="85"/>
        <v>473391</v>
      </c>
      <c r="AT42" s="58">
        <f t="shared" si="86"/>
        <v>0</v>
      </c>
      <c r="HH42" s="59"/>
      <c r="HI42" s="59"/>
      <c r="HJ42" s="59"/>
      <c r="HK42" s="59"/>
      <c r="HL42" s="59"/>
      <c r="HM42" s="59"/>
      <c r="HN42" s="59"/>
      <c r="HO42" s="59"/>
      <c r="HP42" s="59"/>
      <c r="HQ42" s="59"/>
      <c r="HR42" s="59"/>
      <c r="HS42" s="59"/>
      <c r="HT42" s="59"/>
      <c r="HU42" s="59"/>
      <c r="HV42" s="59"/>
      <c r="HW42" s="59"/>
      <c r="HX42" s="59"/>
      <c r="HY42" s="59"/>
      <c r="HZ42" s="59"/>
      <c r="IA42" s="59"/>
      <c r="IB42" s="59"/>
      <c r="IC42" s="59"/>
      <c r="ID42" s="59"/>
      <c r="IE42" s="59"/>
      <c r="IF42" s="59"/>
      <c r="IG42" s="59"/>
      <c r="IH42" s="59"/>
      <c r="II42" s="59"/>
      <c r="IJ42" s="59"/>
      <c r="IK42" s="59"/>
      <c r="IL42" s="59"/>
      <c r="IM42" s="59"/>
      <c r="IN42" s="59"/>
      <c r="IO42" s="59"/>
      <c r="IP42" s="59"/>
      <c r="IQ42" s="59"/>
      <c r="IR42" s="59"/>
      <c r="IS42" s="59"/>
      <c r="IT42" s="59"/>
      <c r="IU42" s="59"/>
      <c r="IV42" s="59"/>
    </row>
    <row r="43" spans="1:256" s="53" customFormat="1" ht="21.75" customHeight="1">
      <c r="A43" s="17"/>
      <c r="B43" s="26"/>
      <c r="C43" s="26">
        <v>4040</v>
      </c>
      <c r="D43" s="56" t="s">
        <v>71</v>
      </c>
      <c r="E43" s="58">
        <v>31784</v>
      </c>
      <c r="F43" s="58">
        <v>0</v>
      </c>
      <c r="G43" s="58"/>
      <c r="H43" s="58">
        <v>0</v>
      </c>
      <c r="I43" s="58">
        <f t="shared" si="87"/>
        <v>31784</v>
      </c>
      <c r="J43" s="58">
        <f t="shared" si="87"/>
        <v>0</v>
      </c>
      <c r="K43" s="58">
        <v>0</v>
      </c>
      <c r="L43" s="58">
        <v>0</v>
      </c>
      <c r="M43" s="58">
        <f t="shared" si="76"/>
        <v>31784</v>
      </c>
      <c r="N43" s="58">
        <f t="shared" si="76"/>
        <v>0</v>
      </c>
      <c r="O43" s="58">
        <v>0</v>
      </c>
      <c r="P43" s="58">
        <v>0</v>
      </c>
      <c r="Q43" s="58">
        <f t="shared" si="77"/>
        <v>31784</v>
      </c>
      <c r="R43" s="58">
        <f t="shared" si="77"/>
        <v>0</v>
      </c>
      <c r="S43" s="58"/>
      <c r="T43" s="58"/>
      <c r="U43" s="58">
        <f t="shared" si="78"/>
        <v>31784</v>
      </c>
      <c r="V43" s="58">
        <f t="shared" si="78"/>
        <v>0</v>
      </c>
      <c r="W43" s="58"/>
      <c r="X43" s="58"/>
      <c r="Y43" s="58">
        <f t="shared" si="79"/>
        <v>31784</v>
      </c>
      <c r="Z43" s="58">
        <f t="shared" si="79"/>
        <v>0</v>
      </c>
      <c r="AA43" s="58"/>
      <c r="AB43" s="58"/>
      <c r="AC43" s="58">
        <f t="shared" si="80"/>
        <v>31784</v>
      </c>
      <c r="AD43" s="58">
        <f t="shared" si="80"/>
        <v>0</v>
      </c>
      <c r="AE43" s="58"/>
      <c r="AF43" s="58"/>
      <c r="AG43" s="58">
        <f t="shared" si="81"/>
        <v>31784</v>
      </c>
      <c r="AH43" s="58">
        <f t="shared" si="81"/>
        <v>0</v>
      </c>
      <c r="AI43" s="58"/>
      <c r="AJ43" s="58"/>
      <c r="AK43" s="58">
        <f t="shared" si="82"/>
        <v>31784</v>
      </c>
      <c r="AL43" s="58">
        <f t="shared" si="82"/>
        <v>0</v>
      </c>
      <c r="AM43" s="58"/>
      <c r="AN43" s="58"/>
      <c r="AO43" s="58">
        <f t="shared" si="83"/>
        <v>31784</v>
      </c>
      <c r="AP43" s="58">
        <f t="shared" si="84"/>
        <v>0</v>
      </c>
      <c r="AQ43" s="58"/>
      <c r="AR43" s="58"/>
      <c r="AS43" s="58">
        <f t="shared" si="85"/>
        <v>31784</v>
      </c>
      <c r="AT43" s="58">
        <f t="shared" si="86"/>
        <v>0</v>
      </c>
      <c r="HH43" s="59"/>
      <c r="HI43" s="59"/>
      <c r="HJ43" s="59"/>
      <c r="HK43" s="59"/>
      <c r="HL43" s="59"/>
      <c r="HM43" s="59"/>
      <c r="HN43" s="59"/>
      <c r="HO43" s="59"/>
      <c r="HP43" s="59"/>
      <c r="HQ43" s="59"/>
      <c r="HR43" s="59"/>
      <c r="HS43" s="59"/>
      <c r="HT43" s="59"/>
      <c r="HU43" s="59"/>
      <c r="HV43" s="59"/>
      <c r="HW43" s="59"/>
      <c r="HX43" s="59"/>
      <c r="HY43" s="59"/>
      <c r="HZ43" s="59"/>
      <c r="IA43" s="59"/>
      <c r="IB43" s="59"/>
      <c r="IC43" s="59"/>
      <c r="ID43" s="59"/>
      <c r="IE43" s="59"/>
      <c r="IF43" s="59"/>
      <c r="IG43" s="59"/>
      <c r="IH43" s="59"/>
      <c r="II43" s="59"/>
      <c r="IJ43" s="59"/>
      <c r="IK43" s="59"/>
      <c r="IL43" s="59"/>
      <c r="IM43" s="59"/>
      <c r="IN43" s="59"/>
      <c r="IO43" s="59"/>
      <c r="IP43" s="59"/>
      <c r="IQ43" s="59"/>
      <c r="IR43" s="59"/>
      <c r="IS43" s="59"/>
      <c r="IT43" s="59"/>
      <c r="IU43" s="59"/>
      <c r="IV43" s="59"/>
    </row>
    <row r="44" spans="1:256" s="53" customFormat="1" ht="21.75" customHeight="1">
      <c r="A44" s="17"/>
      <c r="B44" s="26"/>
      <c r="C44" s="26">
        <v>4110</v>
      </c>
      <c r="D44" s="56" t="s">
        <v>66</v>
      </c>
      <c r="E44" s="58">
        <v>73000</v>
      </c>
      <c r="F44" s="58">
        <v>0</v>
      </c>
      <c r="G44" s="58"/>
      <c r="H44" s="58">
        <v>0</v>
      </c>
      <c r="I44" s="58">
        <f t="shared" si="87"/>
        <v>73000</v>
      </c>
      <c r="J44" s="58">
        <f t="shared" si="87"/>
        <v>0</v>
      </c>
      <c r="K44" s="58">
        <v>0</v>
      </c>
      <c r="L44" s="58">
        <v>0</v>
      </c>
      <c r="M44" s="58">
        <f t="shared" si="76"/>
        <v>73000</v>
      </c>
      <c r="N44" s="58">
        <f t="shared" si="76"/>
        <v>0</v>
      </c>
      <c r="O44" s="58">
        <v>0</v>
      </c>
      <c r="P44" s="58">
        <v>0</v>
      </c>
      <c r="Q44" s="58">
        <f t="shared" si="77"/>
        <v>73000</v>
      </c>
      <c r="R44" s="58">
        <f t="shared" si="77"/>
        <v>0</v>
      </c>
      <c r="S44" s="58">
        <v>-1198</v>
      </c>
      <c r="T44" s="58"/>
      <c r="U44" s="58">
        <f t="shared" si="78"/>
        <v>71802</v>
      </c>
      <c r="V44" s="58">
        <f t="shared" si="78"/>
        <v>0</v>
      </c>
      <c r="W44" s="58"/>
      <c r="X44" s="58"/>
      <c r="Y44" s="58">
        <f t="shared" si="79"/>
        <v>71802</v>
      </c>
      <c r="Z44" s="58">
        <f t="shared" si="79"/>
        <v>0</v>
      </c>
      <c r="AA44" s="58"/>
      <c r="AB44" s="58"/>
      <c r="AC44" s="58">
        <f t="shared" si="80"/>
        <v>71802</v>
      </c>
      <c r="AD44" s="58">
        <f t="shared" si="80"/>
        <v>0</v>
      </c>
      <c r="AE44" s="58"/>
      <c r="AF44" s="58"/>
      <c r="AG44" s="58">
        <f t="shared" si="81"/>
        <v>71802</v>
      </c>
      <c r="AH44" s="58">
        <f t="shared" si="81"/>
        <v>0</v>
      </c>
      <c r="AI44" s="58"/>
      <c r="AJ44" s="58"/>
      <c r="AK44" s="58">
        <f t="shared" si="82"/>
        <v>71802</v>
      </c>
      <c r="AL44" s="58">
        <f t="shared" si="82"/>
        <v>0</v>
      </c>
      <c r="AM44" s="58"/>
      <c r="AN44" s="58"/>
      <c r="AO44" s="58">
        <f t="shared" si="83"/>
        <v>71802</v>
      </c>
      <c r="AP44" s="58">
        <f t="shared" si="84"/>
        <v>0</v>
      </c>
      <c r="AQ44" s="58"/>
      <c r="AR44" s="58"/>
      <c r="AS44" s="58">
        <f t="shared" si="85"/>
        <v>71802</v>
      </c>
      <c r="AT44" s="58">
        <f t="shared" si="86"/>
        <v>0</v>
      </c>
      <c r="HH44" s="59"/>
      <c r="HI44" s="59"/>
      <c r="HJ44" s="59"/>
      <c r="HK44" s="59"/>
      <c r="HL44" s="59"/>
      <c r="HM44" s="59"/>
      <c r="HN44" s="59"/>
      <c r="HO44" s="59"/>
      <c r="HP44" s="59"/>
      <c r="HQ44" s="59"/>
      <c r="HR44" s="59"/>
      <c r="HS44" s="59"/>
      <c r="HT44" s="59"/>
      <c r="HU44" s="59"/>
      <c r="HV44" s="59"/>
      <c r="HW44" s="59"/>
      <c r="HX44" s="59"/>
      <c r="HY44" s="59"/>
      <c r="HZ44" s="59"/>
      <c r="IA44" s="59"/>
      <c r="IB44" s="59"/>
      <c r="IC44" s="59"/>
      <c r="ID44" s="59"/>
      <c r="IE44" s="59"/>
      <c r="IF44" s="59"/>
      <c r="IG44" s="59"/>
      <c r="IH44" s="59"/>
      <c r="II44" s="59"/>
      <c r="IJ44" s="59"/>
      <c r="IK44" s="59"/>
      <c r="IL44" s="59"/>
      <c r="IM44" s="59"/>
      <c r="IN44" s="59"/>
      <c r="IO44" s="59"/>
      <c r="IP44" s="59"/>
      <c r="IQ44" s="59"/>
      <c r="IR44" s="59"/>
      <c r="IS44" s="59"/>
      <c r="IT44" s="59"/>
      <c r="IU44" s="59"/>
      <c r="IV44" s="59"/>
    </row>
    <row r="45" spans="1:256" s="53" customFormat="1" ht="21.75" customHeight="1">
      <c r="A45" s="17"/>
      <c r="B45" s="26"/>
      <c r="C45" s="26">
        <v>4120</v>
      </c>
      <c r="D45" s="56" t="s">
        <v>67</v>
      </c>
      <c r="E45" s="58">
        <v>9306</v>
      </c>
      <c r="F45" s="58">
        <v>0</v>
      </c>
      <c r="G45" s="58"/>
      <c r="H45" s="58">
        <v>0</v>
      </c>
      <c r="I45" s="58">
        <f t="shared" si="87"/>
        <v>9306</v>
      </c>
      <c r="J45" s="58">
        <f t="shared" si="87"/>
        <v>0</v>
      </c>
      <c r="K45" s="58">
        <v>0</v>
      </c>
      <c r="L45" s="58">
        <v>0</v>
      </c>
      <c r="M45" s="58">
        <f t="shared" si="76"/>
        <v>9306</v>
      </c>
      <c r="N45" s="58">
        <f t="shared" si="76"/>
        <v>0</v>
      </c>
      <c r="O45" s="58">
        <v>0</v>
      </c>
      <c r="P45" s="58">
        <v>0</v>
      </c>
      <c r="Q45" s="58">
        <f t="shared" si="77"/>
        <v>9306</v>
      </c>
      <c r="R45" s="58">
        <f t="shared" si="77"/>
        <v>0</v>
      </c>
      <c r="S45" s="58"/>
      <c r="T45" s="58"/>
      <c r="U45" s="58">
        <f t="shared" si="78"/>
        <v>9306</v>
      </c>
      <c r="V45" s="58">
        <f t="shared" si="78"/>
        <v>0</v>
      </c>
      <c r="W45" s="58"/>
      <c r="X45" s="58"/>
      <c r="Y45" s="58">
        <f t="shared" si="79"/>
        <v>9306</v>
      </c>
      <c r="Z45" s="58">
        <f t="shared" si="79"/>
        <v>0</v>
      </c>
      <c r="AA45" s="58"/>
      <c r="AB45" s="58"/>
      <c r="AC45" s="58">
        <f t="shared" si="80"/>
        <v>9306</v>
      </c>
      <c r="AD45" s="58">
        <f t="shared" si="80"/>
        <v>0</v>
      </c>
      <c r="AE45" s="58"/>
      <c r="AF45" s="58"/>
      <c r="AG45" s="58">
        <f t="shared" si="81"/>
        <v>9306</v>
      </c>
      <c r="AH45" s="58">
        <f t="shared" si="81"/>
        <v>0</v>
      </c>
      <c r="AI45" s="58"/>
      <c r="AJ45" s="58"/>
      <c r="AK45" s="58">
        <f t="shared" si="82"/>
        <v>9306</v>
      </c>
      <c r="AL45" s="58">
        <f t="shared" si="82"/>
        <v>0</v>
      </c>
      <c r="AM45" s="58"/>
      <c r="AN45" s="58"/>
      <c r="AO45" s="58">
        <f t="shared" si="83"/>
        <v>9306</v>
      </c>
      <c r="AP45" s="58">
        <f t="shared" si="84"/>
        <v>0</v>
      </c>
      <c r="AQ45" s="58"/>
      <c r="AR45" s="58"/>
      <c r="AS45" s="58">
        <f t="shared" si="85"/>
        <v>9306</v>
      </c>
      <c r="AT45" s="58">
        <f t="shared" si="86"/>
        <v>0</v>
      </c>
      <c r="HH45" s="59"/>
      <c r="HI45" s="59"/>
      <c r="HJ45" s="59"/>
      <c r="HK45" s="59"/>
      <c r="HL45" s="59"/>
      <c r="HM45" s="59"/>
      <c r="HN45" s="59"/>
      <c r="HO45" s="59"/>
      <c r="HP45" s="59"/>
      <c r="HQ45" s="59"/>
      <c r="HR45" s="59"/>
      <c r="HS45" s="59"/>
      <c r="HT45" s="59"/>
      <c r="HU45" s="59"/>
      <c r="HV45" s="59"/>
      <c r="HW45" s="59"/>
      <c r="HX45" s="59"/>
      <c r="HY45" s="59"/>
      <c r="HZ45" s="59"/>
      <c r="IA45" s="59"/>
      <c r="IB45" s="59"/>
      <c r="IC45" s="59"/>
      <c r="ID45" s="59"/>
      <c r="IE45" s="59"/>
      <c r="IF45" s="59"/>
      <c r="IG45" s="59"/>
      <c r="IH45" s="59"/>
      <c r="II45" s="59"/>
      <c r="IJ45" s="59"/>
      <c r="IK45" s="59"/>
      <c r="IL45" s="59"/>
      <c r="IM45" s="59"/>
      <c r="IN45" s="59"/>
      <c r="IO45" s="59"/>
      <c r="IP45" s="59"/>
      <c r="IQ45" s="59"/>
      <c r="IR45" s="59"/>
      <c r="IS45" s="59"/>
      <c r="IT45" s="59"/>
      <c r="IU45" s="59"/>
      <c r="IV45" s="59"/>
    </row>
    <row r="46" spans="1:256" s="53" customFormat="1" ht="21.75" customHeight="1">
      <c r="A46" s="17"/>
      <c r="B46" s="26"/>
      <c r="C46" s="24">
        <v>4210</v>
      </c>
      <c r="D46" s="56" t="s">
        <v>68</v>
      </c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>
        <v>0</v>
      </c>
      <c r="AL46" s="58">
        <v>0</v>
      </c>
      <c r="AM46" s="58"/>
      <c r="AN46" s="58">
        <v>155</v>
      </c>
      <c r="AO46" s="58">
        <f t="shared" si="83"/>
        <v>0</v>
      </c>
      <c r="AP46" s="58">
        <f t="shared" si="84"/>
        <v>155</v>
      </c>
      <c r="AQ46" s="58"/>
      <c r="AR46" s="58"/>
      <c r="AS46" s="58">
        <f t="shared" si="85"/>
        <v>0</v>
      </c>
      <c r="AT46" s="58">
        <f t="shared" si="86"/>
        <v>155</v>
      </c>
      <c r="HH46" s="59"/>
      <c r="HI46" s="59"/>
      <c r="HJ46" s="59"/>
      <c r="HK46" s="59"/>
      <c r="HL46" s="59"/>
      <c r="HM46" s="59"/>
      <c r="HN46" s="59"/>
      <c r="HO46" s="59"/>
      <c r="HP46" s="59"/>
      <c r="HQ46" s="59"/>
      <c r="HR46" s="59"/>
      <c r="HS46" s="59"/>
      <c r="HT46" s="59"/>
      <c r="HU46" s="59"/>
      <c r="HV46" s="59"/>
      <c r="HW46" s="59"/>
      <c r="HX46" s="59"/>
      <c r="HY46" s="59"/>
      <c r="HZ46" s="59"/>
      <c r="IA46" s="59"/>
      <c r="IB46" s="59"/>
      <c r="IC46" s="59"/>
      <c r="ID46" s="59"/>
      <c r="IE46" s="59"/>
      <c r="IF46" s="59"/>
      <c r="IG46" s="59"/>
      <c r="IH46" s="59"/>
      <c r="II46" s="59"/>
      <c r="IJ46" s="59"/>
      <c r="IK46" s="59"/>
      <c r="IL46" s="59"/>
      <c r="IM46" s="59"/>
      <c r="IN46" s="59"/>
      <c r="IO46" s="59"/>
      <c r="IP46" s="59"/>
      <c r="IQ46" s="59"/>
      <c r="IR46" s="59"/>
      <c r="IS46" s="59"/>
      <c r="IT46" s="59"/>
      <c r="IU46" s="59"/>
      <c r="IV46" s="59"/>
    </row>
    <row r="47" spans="1:256" s="53" customFormat="1" ht="21.75" customHeight="1">
      <c r="A47" s="17"/>
      <c r="B47" s="17">
        <v>85278</v>
      </c>
      <c r="C47" s="18"/>
      <c r="D47" s="30" t="s">
        <v>58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>
        <f aca="true" t="shared" si="88" ref="AC47:AH47">AC48</f>
        <v>0</v>
      </c>
      <c r="AD47" s="58">
        <f t="shared" si="88"/>
        <v>0</v>
      </c>
      <c r="AE47" s="58">
        <f t="shared" si="88"/>
        <v>0</v>
      </c>
      <c r="AF47" s="58">
        <f t="shared" si="88"/>
        <v>30600</v>
      </c>
      <c r="AG47" s="58">
        <f t="shared" si="88"/>
        <v>0</v>
      </c>
      <c r="AH47" s="58">
        <f t="shared" si="88"/>
        <v>30600</v>
      </c>
      <c r="AI47" s="58">
        <f aca="true" t="shared" si="89" ref="AI47:AT47">AI48</f>
        <v>0</v>
      </c>
      <c r="AJ47" s="58">
        <f t="shared" si="89"/>
        <v>0</v>
      </c>
      <c r="AK47" s="58">
        <f t="shared" si="89"/>
        <v>0</v>
      </c>
      <c r="AL47" s="58">
        <f t="shared" si="89"/>
        <v>30600</v>
      </c>
      <c r="AM47" s="58">
        <f t="shared" si="89"/>
        <v>0</v>
      </c>
      <c r="AN47" s="58">
        <f t="shared" si="89"/>
        <v>0</v>
      </c>
      <c r="AO47" s="58">
        <f t="shared" si="89"/>
        <v>0</v>
      </c>
      <c r="AP47" s="58">
        <f t="shared" si="89"/>
        <v>30600</v>
      </c>
      <c r="AQ47" s="58">
        <f t="shared" si="89"/>
        <v>0</v>
      </c>
      <c r="AR47" s="58">
        <f t="shared" si="89"/>
        <v>0</v>
      </c>
      <c r="AS47" s="58">
        <f t="shared" si="89"/>
        <v>0</v>
      </c>
      <c r="AT47" s="58">
        <f t="shared" si="89"/>
        <v>30600</v>
      </c>
      <c r="HH47" s="59"/>
      <c r="HI47" s="59"/>
      <c r="HJ47" s="59"/>
      <c r="HK47" s="59"/>
      <c r="HL47" s="59"/>
      <c r="HM47" s="59"/>
      <c r="HN47" s="59"/>
      <c r="HO47" s="59"/>
      <c r="HP47" s="59"/>
      <c r="HQ47" s="59"/>
      <c r="HR47" s="59"/>
      <c r="HS47" s="59"/>
      <c r="HT47" s="59"/>
      <c r="HU47" s="59"/>
      <c r="HV47" s="59"/>
      <c r="HW47" s="59"/>
      <c r="HX47" s="59"/>
      <c r="HY47" s="59"/>
      <c r="HZ47" s="59"/>
      <c r="IA47" s="59"/>
      <c r="IB47" s="59"/>
      <c r="IC47" s="59"/>
      <c r="ID47" s="59"/>
      <c r="IE47" s="59"/>
      <c r="IF47" s="59"/>
      <c r="IG47" s="59"/>
      <c r="IH47" s="59"/>
      <c r="II47" s="59"/>
      <c r="IJ47" s="59"/>
      <c r="IK47" s="59"/>
      <c r="IL47" s="59"/>
      <c r="IM47" s="59"/>
      <c r="IN47" s="59"/>
      <c r="IO47" s="59"/>
      <c r="IP47" s="59"/>
      <c r="IQ47" s="59"/>
      <c r="IR47" s="59"/>
      <c r="IS47" s="59"/>
      <c r="IT47" s="59"/>
      <c r="IU47" s="59"/>
      <c r="IV47" s="59"/>
    </row>
    <row r="48" spans="1:256" s="53" customFormat="1" ht="21.75" customHeight="1">
      <c r="A48" s="17"/>
      <c r="B48" s="17"/>
      <c r="C48" s="26">
        <v>3110</v>
      </c>
      <c r="D48" s="57" t="s">
        <v>75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>
        <v>0</v>
      </c>
      <c r="AD48" s="58">
        <v>0</v>
      </c>
      <c r="AE48" s="58"/>
      <c r="AF48" s="58">
        <v>30600</v>
      </c>
      <c r="AG48" s="58">
        <f>AC48+AE48</f>
        <v>0</v>
      </c>
      <c r="AH48" s="58">
        <f>AD48+AF48</f>
        <v>30600</v>
      </c>
      <c r="AI48" s="58"/>
      <c r="AJ48" s="58"/>
      <c r="AK48" s="58">
        <f>AG48+AI48</f>
        <v>0</v>
      </c>
      <c r="AL48" s="58">
        <f>AH48+AJ48</f>
        <v>30600</v>
      </c>
      <c r="AM48" s="58"/>
      <c r="AN48" s="58"/>
      <c r="AO48" s="58">
        <f>AK48+AM48</f>
        <v>0</v>
      </c>
      <c r="AP48" s="58">
        <f>AL48+AN48</f>
        <v>30600</v>
      </c>
      <c r="AQ48" s="58"/>
      <c r="AR48" s="58"/>
      <c r="AS48" s="58">
        <f>AO48+AQ48</f>
        <v>0</v>
      </c>
      <c r="AT48" s="58">
        <f>AP48+AR48</f>
        <v>30600</v>
      </c>
      <c r="HH48" s="59"/>
      <c r="HI48" s="59"/>
      <c r="HJ48" s="59"/>
      <c r="HK48" s="59"/>
      <c r="HL48" s="59"/>
      <c r="HM48" s="59"/>
      <c r="HN48" s="59"/>
      <c r="HO48" s="59"/>
      <c r="HP48" s="59"/>
      <c r="HQ48" s="59"/>
      <c r="HR48" s="59"/>
      <c r="HS48" s="59"/>
      <c r="HT48" s="59"/>
      <c r="HU48" s="59"/>
      <c r="HV48" s="59"/>
      <c r="HW48" s="59"/>
      <c r="HX48" s="59"/>
      <c r="HY48" s="59"/>
      <c r="HZ48" s="59"/>
      <c r="IA48" s="59"/>
      <c r="IB48" s="59"/>
      <c r="IC48" s="59"/>
      <c r="ID48" s="59"/>
      <c r="IE48" s="59"/>
      <c r="IF48" s="59"/>
      <c r="IG48" s="59"/>
      <c r="IH48" s="59"/>
      <c r="II48" s="59"/>
      <c r="IJ48" s="59"/>
      <c r="IK48" s="59"/>
      <c r="IL48" s="59"/>
      <c r="IM48" s="59"/>
      <c r="IN48" s="59"/>
      <c r="IO48" s="59"/>
      <c r="IP48" s="59"/>
      <c r="IQ48" s="59"/>
      <c r="IR48" s="59"/>
      <c r="IS48" s="59"/>
      <c r="IT48" s="59"/>
      <c r="IU48" s="59"/>
      <c r="IV48" s="59"/>
    </row>
    <row r="49" spans="1:256" s="53" customFormat="1" ht="21.75" customHeight="1">
      <c r="A49" s="17"/>
      <c r="B49" s="26">
        <v>85295</v>
      </c>
      <c r="C49" s="26"/>
      <c r="D49" s="56" t="s">
        <v>40</v>
      </c>
      <c r="E49" s="58">
        <f aca="true" t="shared" si="90" ref="E49:AT49">E50</f>
        <v>0</v>
      </c>
      <c r="F49" s="58">
        <f t="shared" si="90"/>
        <v>0</v>
      </c>
      <c r="G49" s="58">
        <f t="shared" si="90"/>
        <v>604600</v>
      </c>
      <c r="H49" s="58">
        <f t="shared" si="90"/>
        <v>14400</v>
      </c>
      <c r="I49" s="58">
        <f t="shared" si="90"/>
        <v>604600</v>
      </c>
      <c r="J49" s="58">
        <f t="shared" si="90"/>
        <v>14400</v>
      </c>
      <c r="K49" s="58">
        <f t="shared" si="90"/>
        <v>0</v>
      </c>
      <c r="L49" s="58">
        <f t="shared" si="90"/>
        <v>1500</v>
      </c>
      <c r="M49" s="58">
        <f t="shared" si="90"/>
        <v>604600</v>
      </c>
      <c r="N49" s="58">
        <f t="shared" si="90"/>
        <v>15900</v>
      </c>
      <c r="O49" s="58">
        <f t="shared" si="90"/>
        <v>0</v>
      </c>
      <c r="P49" s="58">
        <f t="shared" si="90"/>
        <v>0</v>
      </c>
      <c r="Q49" s="58">
        <f t="shared" si="90"/>
        <v>604600</v>
      </c>
      <c r="R49" s="58">
        <f t="shared" si="90"/>
        <v>15900</v>
      </c>
      <c r="S49" s="58">
        <f t="shared" si="90"/>
        <v>0</v>
      </c>
      <c r="T49" s="58">
        <f t="shared" si="90"/>
        <v>1900</v>
      </c>
      <c r="U49" s="58">
        <f t="shared" si="90"/>
        <v>604600</v>
      </c>
      <c r="V49" s="58">
        <f t="shared" si="90"/>
        <v>17800</v>
      </c>
      <c r="W49" s="58">
        <f t="shared" si="90"/>
        <v>83390</v>
      </c>
      <c r="X49" s="58">
        <f t="shared" si="90"/>
        <v>16700</v>
      </c>
      <c r="Y49" s="58">
        <f t="shared" si="90"/>
        <v>687990</v>
      </c>
      <c r="Z49" s="58">
        <f t="shared" si="90"/>
        <v>34500</v>
      </c>
      <c r="AA49" s="58">
        <f t="shared" si="90"/>
        <v>0</v>
      </c>
      <c r="AB49" s="58">
        <f t="shared" si="90"/>
        <v>1100</v>
      </c>
      <c r="AC49" s="58">
        <f t="shared" si="90"/>
        <v>687990</v>
      </c>
      <c r="AD49" s="58">
        <f t="shared" si="90"/>
        <v>35600</v>
      </c>
      <c r="AE49" s="58">
        <f t="shared" si="90"/>
        <v>0</v>
      </c>
      <c r="AF49" s="58">
        <f t="shared" si="90"/>
        <v>36600</v>
      </c>
      <c r="AG49" s="58">
        <f t="shared" si="90"/>
        <v>687990</v>
      </c>
      <c r="AH49" s="58">
        <f t="shared" si="90"/>
        <v>72200</v>
      </c>
      <c r="AI49" s="58">
        <f t="shared" si="90"/>
        <v>519600</v>
      </c>
      <c r="AJ49" s="58">
        <f t="shared" si="90"/>
        <v>0</v>
      </c>
      <c r="AK49" s="58">
        <f t="shared" si="90"/>
        <v>1207590</v>
      </c>
      <c r="AL49" s="58">
        <f t="shared" si="90"/>
        <v>72200</v>
      </c>
      <c r="AM49" s="58">
        <f t="shared" si="90"/>
        <v>0</v>
      </c>
      <c r="AN49" s="58">
        <f t="shared" si="90"/>
        <v>1200</v>
      </c>
      <c r="AO49" s="58">
        <f t="shared" si="90"/>
        <v>1207590</v>
      </c>
      <c r="AP49" s="58">
        <f t="shared" si="90"/>
        <v>73400</v>
      </c>
      <c r="AQ49" s="58">
        <f t="shared" si="90"/>
        <v>0</v>
      </c>
      <c r="AR49" s="58">
        <f t="shared" si="90"/>
        <v>600</v>
      </c>
      <c r="AS49" s="58">
        <f t="shared" si="90"/>
        <v>1207590</v>
      </c>
      <c r="AT49" s="58">
        <f t="shared" si="90"/>
        <v>74000</v>
      </c>
      <c r="HH49" s="59"/>
      <c r="HI49" s="59"/>
      <c r="HJ49" s="59"/>
      <c r="HK49" s="59"/>
      <c r="HL49" s="59"/>
      <c r="HM49" s="59"/>
      <c r="HN49" s="59"/>
      <c r="HO49" s="59"/>
      <c r="HP49" s="59"/>
      <c r="HQ49" s="59"/>
      <c r="HR49" s="59"/>
      <c r="HS49" s="59"/>
      <c r="HT49" s="59"/>
      <c r="HU49" s="59"/>
      <c r="HV49" s="59"/>
      <c r="HW49" s="59"/>
      <c r="HX49" s="59"/>
      <c r="HY49" s="59"/>
      <c r="HZ49" s="59"/>
      <c r="IA49" s="59"/>
      <c r="IB49" s="59"/>
      <c r="IC49" s="59"/>
      <c r="ID49" s="59"/>
      <c r="IE49" s="59"/>
      <c r="IF49" s="59"/>
      <c r="IG49" s="59"/>
      <c r="IH49" s="59"/>
      <c r="II49" s="59"/>
      <c r="IJ49" s="59"/>
      <c r="IK49" s="59"/>
      <c r="IL49" s="59"/>
      <c r="IM49" s="59"/>
      <c r="IN49" s="59"/>
      <c r="IO49" s="59"/>
      <c r="IP49" s="59"/>
      <c r="IQ49" s="59"/>
      <c r="IR49" s="59"/>
      <c r="IS49" s="59"/>
      <c r="IT49" s="59"/>
      <c r="IU49" s="59"/>
      <c r="IV49" s="59"/>
    </row>
    <row r="50" spans="1:256" s="53" customFormat="1" ht="21.75" customHeight="1">
      <c r="A50" s="17"/>
      <c r="B50" s="26"/>
      <c r="C50" s="26">
        <v>3110</v>
      </c>
      <c r="D50" s="57" t="s">
        <v>75</v>
      </c>
      <c r="E50" s="58">
        <v>0</v>
      </c>
      <c r="F50" s="58">
        <v>0</v>
      </c>
      <c r="G50" s="58">
        <v>604600</v>
      </c>
      <c r="H50" s="58">
        <v>14400</v>
      </c>
      <c r="I50" s="58">
        <f>SUM(E50,G50)</f>
        <v>604600</v>
      </c>
      <c r="J50" s="58">
        <f>SUM(F50,H50)</f>
        <v>14400</v>
      </c>
      <c r="K50" s="58">
        <v>0</v>
      </c>
      <c r="L50" s="58">
        <v>1500</v>
      </c>
      <c r="M50" s="58">
        <f>SUM(I50,K50)</f>
        <v>604600</v>
      </c>
      <c r="N50" s="58">
        <f>SUM(J50,L50)</f>
        <v>15900</v>
      </c>
      <c r="O50" s="58">
        <v>0</v>
      </c>
      <c r="P50" s="58"/>
      <c r="Q50" s="58">
        <f>SUM(M50,O50)</f>
        <v>604600</v>
      </c>
      <c r="R50" s="58">
        <f>SUM(N50,P50)</f>
        <v>15900</v>
      </c>
      <c r="S50" s="58"/>
      <c r="T50" s="58">
        <v>1900</v>
      </c>
      <c r="U50" s="58">
        <f>SUM(Q50,S50)</f>
        <v>604600</v>
      </c>
      <c r="V50" s="58">
        <f>SUM(R50,T50)</f>
        <v>17800</v>
      </c>
      <c r="W50" s="58">
        <v>83390</v>
      </c>
      <c r="X50" s="58">
        <v>16700</v>
      </c>
      <c r="Y50" s="58">
        <f>SUM(U50,W50)</f>
        <v>687990</v>
      </c>
      <c r="Z50" s="58">
        <f>SUM(V50,X50)</f>
        <v>34500</v>
      </c>
      <c r="AA50" s="58"/>
      <c r="AB50" s="58">
        <v>1100</v>
      </c>
      <c r="AC50" s="58">
        <f>SUM(Y50,AA50)</f>
        <v>687990</v>
      </c>
      <c r="AD50" s="58">
        <f>SUM(Z50,AB50)</f>
        <v>35600</v>
      </c>
      <c r="AE50" s="58"/>
      <c r="AF50" s="58">
        <v>36600</v>
      </c>
      <c r="AG50" s="58">
        <f>SUM(AC50,AE50)</f>
        <v>687990</v>
      </c>
      <c r="AH50" s="58">
        <f>SUM(AD50,AF50)</f>
        <v>72200</v>
      </c>
      <c r="AI50" s="58">
        <v>519600</v>
      </c>
      <c r="AJ50" s="58"/>
      <c r="AK50" s="58">
        <f>SUM(AG50,AI50)</f>
        <v>1207590</v>
      </c>
      <c r="AL50" s="58">
        <f>SUM(AH50,AJ50)</f>
        <v>72200</v>
      </c>
      <c r="AM50" s="58"/>
      <c r="AN50" s="58">
        <v>1200</v>
      </c>
      <c r="AO50" s="58">
        <f>SUM(AK50,AM50)</f>
        <v>1207590</v>
      </c>
      <c r="AP50" s="58">
        <f>SUM(AL50,AN50)</f>
        <v>73400</v>
      </c>
      <c r="AQ50" s="58"/>
      <c r="AR50" s="58">
        <v>600</v>
      </c>
      <c r="AS50" s="58">
        <f>SUM(AO50,AQ50)</f>
        <v>1207590</v>
      </c>
      <c r="AT50" s="58">
        <f>SUM(AP50,AR50)</f>
        <v>74000</v>
      </c>
      <c r="HH50" s="59"/>
      <c r="HI50" s="59"/>
      <c r="HJ50" s="59"/>
      <c r="HK50" s="59"/>
      <c r="HL50" s="59"/>
      <c r="HM50" s="59"/>
      <c r="HN50" s="59"/>
      <c r="HO50" s="59"/>
      <c r="HP50" s="59"/>
      <c r="HQ50" s="59"/>
      <c r="HR50" s="59"/>
      <c r="HS50" s="59"/>
      <c r="HT50" s="59"/>
      <c r="HU50" s="59"/>
      <c r="HV50" s="59"/>
      <c r="HW50" s="59"/>
      <c r="HX50" s="59"/>
      <c r="HY50" s="59"/>
      <c r="HZ50" s="59"/>
      <c r="IA50" s="59"/>
      <c r="IB50" s="59"/>
      <c r="IC50" s="59"/>
      <c r="ID50" s="59"/>
      <c r="IE50" s="59"/>
      <c r="IF50" s="59"/>
      <c r="IG50" s="59"/>
      <c r="IH50" s="59"/>
      <c r="II50" s="59"/>
      <c r="IJ50" s="59"/>
      <c r="IK50" s="59"/>
      <c r="IL50" s="59"/>
      <c r="IM50" s="59"/>
      <c r="IN50" s="59"/>
      <c r="IO50" s="59"/>
      <c r="IP50" s="59"/>
      <c r="IQ50" s="59"/>
      <c r="IR50" s="59"/>
      <c r="IS50" s="59"/>
      <c r="IT50" s="59"/>
      <c r="IU50" s="59"/>
      <c r="IV50" s="59"/>
    </row>
    <row r="51" spans="1:256" s="61" customFormat="1" ht="21.75" customHeight="1">
      <c r="A51" s="7">
        <v>854</v>
      </c>
      <c r="B51" s="27"/>
      <c r="C51" s="27"/>
      <c r="D51" s="34" t="s">
        <v>59</v>
      </c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>
        <f>SUM(U52)</f>
        <v>0</v>
      </c>
      <c r="V51" s="60">
        <f aca="true" t="shared" si="91" ref="V51:AM51">SUM(V52)</f>
        <v>0</v>
      </c>
      <c r="W51" s="60">
        <f t="shared" si="91"/>
        <v>228614</v>
      </c>
      <c r="X51" s="60">
        <f t="shared" si="91"/>
        <v>0</v>
      </c>
      <c r="Y51" s="60">
        <f t="shared" si="91"/>
        <v>228614</v>
      </c>
      <c r="Z51" s="60">
        <f t="shared" si="91"/>
        <v>0</v>
      </c>
      <c r="AA51" s="60">
        <f t="shared" si="91"/>
        <v>0</v>
      </c>
      <c r="AB51" s="60">
        <f t="shared" si="91"/>
        <v>0</v>
      </c>
      <c r="AC51" s="60">
        <f t="shared" si="91"/>
        <v>228614</v>
      </c>
      <c r="AD51" s="60">
        <f t="shared" si="91"/>
        <v>0</v>
      </c>
      <c r="AE51" s="60">
        <f t="shared" si="91"/>
        <v>0</v>
      </c>
      <c r="AF51" s="60">
        <f t="shared" si="91"/>
        <v>0</v>
      </c>
      <c r="AG51" s="60">
        <f t="shared" si="91"/>
        <v>228614</v>
      </c>
      <c r="AH51" s="60">
        <f t="shared" si="91"/>
        <v>0</v>
      </c>
      <c r="AI51" s="60">
        <f t="shared" si="91"/>
        <v>49534</v>
      </c>
      <c r="AJ51" s="60">
        <f t="shared" si="91"/>
        <v>0</v>
      </c>
      <c r="AK51" s="60">
        <f t="shared" si="91"/>
        <v>278148</v>
      </c>
      <c r="AL51" s="60">
        <f>SUM(AL52)</f>
        <v>0</v>
      </c>
      <c r="AM51" s="60">
        <f t="shared" si="91"/>
        <v>3000</v>
      </c>
      <c r="AN51" s="60">
        <f>SUM(AN52)</f>
        <v>0</v>
      </c>
      <c r="AO51" s="60">
        <f>SUM(AO52)</f>
        <v>281148</v>
      </c>
      <c r="AP51" s="60">
        <f>SUM(AP52)</f>
        <v>0</v>
      </c>
      <c r="AQ51" s="60">
        <f>SUM(AQ52)</f>
        <v>0</v>
      </c>
      <c r="AR51" s="60">
        <f>SUM(AR52)</f>
        <v>0</v>
      </c>
      <c r="AS51" s="60">
        <f>SUM(AS52)</f>
        <v>281148</v>
      </c>
      <c r="AT51" s="60">
        <f>SUM(AT52)</f>
        <v>0</v>
      </c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  <c r="IR51" s="62"/>
      <c r="IS51" s="62"/>
      <c r="IT51" s="62"/>
      <c r="IU51" s="62"/>
      <c r="IV51" s="62"/>
    </row>
    <row r="52" spans="1:256" s="53" customFormat="1" ht="21.75" customHeight="1">
      <c r="A52" s="17"/>
      <c r="B52" s="26">
        <v>85415</v>
      </c>
      <c r="C52" s="26"/>
      <c r="D52" s="30" t="s">
        <v>60</v>
      </c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>
        <f aca="true" t="shared" si="92" ref="U52:AB52">SUM(U54)</f>
        <v>0</v>
      </c>
      <c r="V52" s="58">
        <f t="shared" si="92"/>
        <v>0</v>
      </c>
      <c r="W52" s="58">
        <f t="shared" si="92"/>
        <v>228614</v>
      </c>
      <c r="X52" s="58">
        <f t="shared" si="92"/>
        <v>0</v>
      </c>
      <c r="Y52" s="58">
        <f t="shared" si="92"/>
        <v>228614</v>
      </c>
      <c r="Z52" s="58">
        <f t="shared" si="92"/>
        <v>0</v>
      </c>
      <c r="AA52" s="58">
        <f t="shared" si="92"/>
        <v>0</v>
      </c>
      <c r="AB52" s="58">
        <f t="shared" si="92"/>
        <v>0</v>
      </c>
      <c r="AC52" s="58">
        <f aca="true" t="shared" si="93" ref="AC52:AJ52">SUM(AC54:AC55)</f>
        <v>228614</v>
      </c>
      <c r="AD52" s="58">
        <f t="shared" si="93"/>
        <v>0</v>
      </c>
      <c r="AE52" s="58">
        <f t="shared" si="93"/>
        <v>0</v>
      </c>
      <c r="AF52" s="58">
        <f t="shared" si="93"/>
        <v>0</v>
      </c>
      <c r="AG52" s="58">
        <f t="shared" si="93"/>
        <v>228614</v>
      </c>
      <c r="AH52" s="58">
        <f t="shared" si="93"/>
        <v>0</v>
      </c>
      <c r="AI52" s="58">
        <f t="shared" si="93"/>
        <v>49534</v>
      </c>
      <c r="AJ52" s="58">
        <f t="shared" si="93"/>
        <v>0</v>
      </c>
      <c r="AK52" s="58">
        <f aca="true" t="shared" si="94" ref="AK52:AP52">SUM(AK53:AK55)</f>
        <v>278148</v>
      </c>
      <c r="AL52" s="58">
        <f t="shared" si="94"/>
        <v>0</v>
      </c>
      <c r="AM52" s="58">
        <f t="shared" si="94"/>
        <v>3000</v>
      </c>
      <c r="AN52" s="58">
        <f t="shared" si="94"/>
        <v>0</v>
      </c>
      <c r="AO52" s="58">
        <f t="shared" si="94"/>
        <v>281148</v>
      </c>
      <c r="AP52" s="58">
        <f t="shared" si="94"/>
        <v>0</v>
      </c>
      <c r="AQ52" s="58">
        <f>SUM(AQ53:AQ55)</f>
        <v>0</v>
      </c>
      <c r="AR52" s="58">
        <f>SUM(AR53:AR55)</f>
        <v>0</v>
      </c>
      <c r="AS52" s="58">
        <f>SUM(AS53:AS55)</f>
        <v>281148</v>
      </c>
      <c r="AT52" s="58">
        <f>SUM(AT53:AT55)</f>
        <v>0</v>
      </c>
      <c r="HH52" s="59"/>
      <c r="HI52" s="59"/>
      <c r="HJ52" s="59"/>
      <c r="HK52" s="59"/>
      <c r="HL52" s="59"/>
      <c r="HM52" s="59"/>
      <c r="HN52" s="59"/>
      <c r="HO52" s="59"/>
      <c r="HP52" s="59"/>
      <c r="HQ52" s="59"/>
      <c r="HR52" s="59"/>
      <c r="HS52" s="59"/>
      <c r="HT52" s="59"/>
      <c r="HU52" s="59"/>
      <c r="HV52" s="59"/>
      <c r="HW52" s="59"/>
      <c r="HX52" s="59"/>
      <c r="HY52" s="59"/>
      <c r="HZ52" s="59"/>
      <c r="IA52" s="59"/>
      <c r="IB52" s="59"/>
      <c r="IC52" s="59"/>
      <c r="ID52" s="59"/>
      <c r="IE52" s="59"/>
      <c r="IF52" s="59"/>
      <c r="IG52" s="59"/>
      <c r="IH52" s="59"/>
      <c r="II52" s="59"/>
      <c r="IJ52" s="59"/>
      <c r="IK52" s="59"/>
      <c r="IL52" s="59"/>
      <c r="IM52" s="59"/>
      <c r="IN52" s="59"/>
      <c r="IO52" s="59"/>
      <c r="IP52" s="59"/>
      <c r="IQ52" s="59"/>
      <c r="IR52" s="59"/>
      <c r="IS52" s="59"/>
      <c r="IT52" s="59"/>
      <c r="IU52" s="59"/>
      <c r="IV52" s="59"/>
    </row>
    <row r="53" spans="1:256" s="53" customFormat="1" ht="21.75" customHeight="1">
      <c r="A53" s="17"/>
      <c r="B53" s="26"/>
      <c r="C53" s="26">
        <v>3110</v>
      </c>
      <c r="D53" s="57" t="s">
        <v>75</v>
      </c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>
        <v>0</v>
      </c>
      <c r="AL53" s="58">
        <v>0</v>
      </c>
      <c r="AM53" s="58">
        <v>3000</v>
      </c>
      <c r="AN53" s="58"/>
      <c r="AO53" s="58">
        <f aca="true" t="shared" si="95" ref="AO53:AP55">SUM(AK53,AM53)</f>
        <v>3000</v>
      </c>
      <c r="AP53" s="58">
        <f t="shared" si="95"/>
        <v>0</v>
      </c>
      <c r="AQ53" s="58"/>
      <c r="AR53" s="58"/>
      <c r="AS53" s="58">
        <f>SUM(AO53,AQ53)</f>
        <v>3000</v>
      </c>
      <c r="AT53" s="58">
        <f>SUM(AP53,AR53)</f>
        <v>0</v>
      </c>
      <c r="HH53" s="59"/>
      <c r="HI53" s="59"/>
      <c r="HJ53" s="59"/>
      <c r="HK53" s="59"/>
      <c r="HL53" s="59"/>
      <c r="HM53" s="59"/>
      <c r="HN53" s="59"/>
      <c r="HO53" s="59"/>
      <c r="HP53" s="59"/>
      <c r="HQ53" s="59"/>
      <c r="HR53" s="59"/>
      <c r="HS53" s="59"/>
      <c r="HT53" s="59"/>
      <c r="HU53" s="59"/>
      <c r="HV53" s="59"/>
      <c r="HW53" s="59"/>
      <c r="HX53" s="59"/>
      <c r="HY53" s="59"/>
      <c r="HZ53" s="59"/>
      <c r="IA53" s="59"/>
      <c r="IB53" s="59"/>
      <c r="IC53" s="59"/>
      <c r="ID53" s="59"/>
      <c r="IE53" s="59"/>
      <c r="IF53" s="59"/>
      <c r="IG53" s="59"/>
      <c r="IH53" s="59"/>
      <c r="II53" s="59"/>
      <c r="IJ53" s="59"/>
      <c r="IK53" s="59"/>
      <c r="IL53" s="59"/>
      <c r="IM53" s="59"/>
      <c r="IN53" s="59"/>
      <c r="IO53" s="59"/>
      <c r="IP53" s="59"/>
      <c r="IQ53" s="59"/>
      <c r="IR53" s="59"/>
      <c r="IS53" s="59"/>
      <c r="IT53" s="59"/>
      <c r="IU53" s="59"/>
      <c r="IV53" s="59"/>
    </row>
    <row r="54" spans="1:256" s="53" customFormat="1" ht="21.75" customHeight="1">
      <c r="A54" s="17"/>
      <c r="B54" s="26"/>
      <c r="C54" s="26">
        <v>3240</v>
      </c>
      <c r="D54" s="57" t="s">
        <v>79</v>
      </c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>
        <v>0</v>
      </c>
      <c r="V54" s="58">
        <v>0</v>
      </c>
      <c r="W54" s="58">
        <v>228614</v>
      </c>
      <c r="X54" s="58">
        <v>0</v>
      </c>
      <c r="Y54" s="58">
        <f>SUM(U54,W54)</f>
        <v>228614</v>
      </c>
      <c r="Z54" s="58">
        <f>SUM(V54,X54)</f>
        <v>0</v>
      </c>
      <c r="AA54" s="58"/>
      <c r="AB54" s="58"/>
      <c r="AC54" s="58">
        <f>SUM(Y54,AA54)</f>
        <v>228614</v>
      </c>
      <c r="AD54" s="58">
        <f>SUM(Z54,AB54)</f>
        <v>0</v>
      </c>
      <c r="AE54" s="58"/>
      <c r="AF54" s="58"/>
      <c r="AG54" s="58">
        <f>SUM(AC54,AE54)</f>
        <v>228614</v>
      </c>
      <c r="AH54" s="58">
        <f>SUM(AD54,AF54)</f>
        <v>0</v>
      </c>
      <c r="AI54" s="58"/>
      <c r="AJ54" s="58"/>
      <c r="AK54" s="58">
        <f>SUM(AG54,AI54)</f>
        <v>228614</v>
      </c>
      <c r="AL54" s="58">
        <f>SUM(AH54,AJ54)</f>
        <v>0</v>
      </c>
      <c r="AM54" s="58"/>
      <c r="AN54" s="58"/>
      <c r="AO54" s="58">
        <f t="shared" si="95"/>
        <v>228614</v>
      </c>
      <c r="AP54" s="58">
        <f t="shared" si="95"/>
        <v>0</v>
      </c>
      <c r="AQ54" s="58"/>
      <c r="AR54" s="58"/>
      <c r="AS54" s="58">
        <f>SUM(AO54,AQ54)</f>
        <v>228614</v>
      </c>
      <c r="AT54" s="58">
        <f>SUM(AP54,AR54)</f>
        <v>0</v>
      </c>
      <c r="HH54" s="59"/>
      <c r="HI54" s="59"/>
      <c r="HJ54" s="59"/>
      <c r="HK54" s="59"/>
      <c r="HL54" s="59"/>
      <c r="HM54" s="59"/>
      <c r="HN54" s="59"/>
      <c r="HO54" s="59"/>
      <c r="HP54" s="59"/>
      <c r="HQ54" s="59"/>
      <c r="HR54" s="59"/>
      <c r="HS54" s="59"/>
      <c r="HT54" s="59"/>
      <c r="HU54" s="59"/>
      <c r="HV54" s="59"/>
      <c r="HW54" s="59"/>
      <c r="HX54" s="59"/>
      <c r="HY54" s="59"/>
      <c r="HZ54" s="59"/>
      <c r="IA54" s="59"/>
      <c r="IB54" s="59"/>
      <c r="IC54" s="59"/>
      <c r="ID54" s="59"/>
      <c r="IE54" s="59"/>
      <c r="IF54" s="59"/>
      <c r="IG54" s="59"/>
      <c r="IH54" s="59"/>
      <c r="II54" s="59"/>
      <c r="IJ54" s="59"/>
      <c r="IK54" s="59"/>
      <c r="IL54" s="59"/>
      <c r="IM54" s="59"/>
      <c r="IN54" s="59"/>
      <c r="IO54" s="59"/>
      <c r="IP54" s="59"/>
      <c r="IQ54" s="59"/>
      <c r="IR54" s="59"/>
      <c r="IS54" s="59"/>
      <c r="IT54" s="59"/>
      <c r="IU54" s="59"/>
      <c r="IV54" s="59"/>
    </row>
    <row r="55" spans="1:256" s="53" customFormat="1" ht="21.75" customHeight="1">
      <c r="A55" s="17"/>
      <c r="B55" s="26"/>
      <c r="C55" s="26">
        <v>3260</v>
      </c>
      <c r="D55" s="57" t="s">
        <v>80</v>
      </c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>
        <v>0</v>
      </c>
      <c r="AD55" s="58">
        <v>0</v>
      </c>
      <c r="AE55" s="58"/>
      <c r="AF55" s="58"/>
      <c r="AG55" s="58">
        <f>SUM(AC55,AE55)</f>
        <v>0</v>
      </c>
      <c r="AH55" s="58">
        <f>SUM(AD55,AF55)</f>
        <v>0</v>
      </c>
      <c r="AI55" s="58">
        <v>49534</v>
      </c>
      <c r="AJ55" s="58"/>
      <c r="AK55" s="58">
        <f>SUM(AG55,AI55)</f>
        <v>49534</v>
      </c>
      <c r="AL55" s="58">
        <f>SUM(AH55,AJ55)</f>
        <v>0</v>
      </c>
      <c r="AM55" s="58"/>
      <c r="AN55" s="58"/>
      <c r="AO55" s="58">
        <f t="shared" si="95"/>
        <v>49534</v>
      </c>
      <c r="AP55" s="58">
        <f t="shared" si="95"/>
        <v>0</v>
      </c>
      <c r="AQ55" s="58"/>
      <c r="AR55" s="58"/>
      <c r="AS55" s="58">
        <f>SUM(AO55,AQ55)</f>
        <v>49534</v>
      </c>
      <c r="AT55" s="58">
        <f>SUM(AP55,AR55)</f>
        <v>0</v>
      </c>
      <c r="HH55" s="59"/>
      <c r="HI55" s="59"/>
      <c r="HJ55" s="59"/>
      <c r="HK55" s="59"/>
      <c r="HL55" s="59"/>
      <c r="HM55" s="59"/>
      <c r="HN55" s="59"/>
      <c r="HO55" s="59"/>
      <c r="HP55" s="59"/>
      <c r="HQ55" s="59"/>
      <c r="HR55" s="59"/>
      <c r="HS55" s="59"/>
      <c r="HT55" s="59"/>
      <c r="HU55" s="59"/>
      <c r="HV55" s="59"/>
      <c r="HW55" s="59"/>
      <c r="HX55" s="59"/>
      <c r="HY55" s="59"/>
      <c r="HZ55" s="59"/>
      <c r="IA55" s="59"/>
      <c r="IB55" s="59"/>
      <c r="IC55" s="59"/>
      <c r="ID55" s="59"/>
      <c r="IE55" s="59"/>
      <c r="IF55" s="59"/>
      <c r="IG55" s="59"/>
      <c r="IH55" s="59"/>
      <c r="II55" s="59"/>
      <c r="IJ55" s="59"/>
      <c r="IK55" s="59"/>
      <c r="IL55" s="59"/>
      <c r="IM55" s="59"/>
      <c r="IN55" s="59"/>
      <c r="IO55" s="59"/>
      <c r="IP55" s="59"/>
      <c r="IQ55" s="59"/>
      <c r="IR55" s="59"/>
      <c r="IS55" s="59"/>
      <c r="IT55" s="59"/>
      <c r="IU55" s="59"/>
      <c r="IV55" s="59"/>
    </row>
    <row r="56" spans="1:256" s="63" customFormat="1" ht="21" customHeight="1">
      <c r="A56" s="41" t="s">
        <v>61</v>
      </c>
      <c r="B56" s="41"/>
      <c r="C56" s="41"/>
      <c r="D56" s="41"/>
      <c r="E56" s="46">
        <f aca="true" t="shared" si="96" ref="E56:L56">SUM(E24,E12)</f>
        <v>1848866</v>
      </c>
      <c r="F56" s="46">
        <f t="shared" si="96"/>
        <v>7000857</v>
      </c>
      <c r="G56" s="46">
        <f t="shared" si="96"/>
        <v>604600</v>
      </c>
      <c r="H56" s="46">
        <f t="shared" si="96"/>
        <v>14400</v>
      </c>
      <c r="I56" s="46">
        <f t="shared" si="96"/>
        <v>2453466</v>
      </c>
      <c r="J56" s="46">
        <f t="shared" si="96"/>
        <v>7015257</v>
      </c>
      <c r="K56" s="46">
        <f t="shared" si="96"/>
        <v>0</v>
      </c>
      <c r="L56" s="46">
        <f t="shared" si="96"/>
        <v>4500</v>
      </c>
      <c r="M56" s="46">
        <f aca="true" t="shared" si="97" ref="M56:T56">SUM(M24,M12,M4)</f>
        <v>2453466</v>
      </c>
      <c r="N56" s="46">
        <f t="shared" si="97"/>
        <v>7019757</v>
      </c>
      <c r="O56" s="46">
        <f t="shared" si="97"/>
        <v>0</v>
      </c>
      <c r="P56" s="46">
        <f t="shared" si="97"/>
        <v>304701</v>
      </c>
      <c r="Q56" s="46">
        <f t="shared" si="97"/>
        <v>2453466</v>
      </c>
      <c r="R56" s="46">
        <f t="shared" si="97"/>
        <v>7324458</v>
      </c>
      <c r="S56" s="46">
        <f t="shared" si="97"/>
        <v>-1198</v>
      </c>
      <c r="T56" s="46">
        <f t="shared" si="97"/>
        <v>-23113</v>
      </c>
      <c r="U56" s="46">
        <f aca="true" t="shared" si="98" ref="U56:AJ56">SUM(U24,U12,U4,U51)</f>
        <v>2452268</v>
      </c>
      <c r="V56" s="46">
        <f t="shared" si="98"/>
        <v>7301345</v>
      </c>
      <c r="W56" s="46">
        <f t="shared" si="98"/>
        <v>312004</v>
      </c>
      <c r="X56" s="46">
        <f t="shared" si="98"/>
        <v>16700</v>
      </c>
      <c r="Y56" s="46">
        <f t="shared" si="98"/>
        <v>2764272</v>
      </c>
      <c r="Z56" s="46">
        <f t="shared" si="98"/>
        <v>7318045</v>
      </c>
      <c r="AA56" s="46">
        <f t="shared" si="98"/>
        <v>0</v>
      </c>
      <c r="AB56" s="46">
        <f t="shared" si="98"/>
        <v>1100</v>
      </c>
      <c r="AC56" s="46">
        <f t="shared" si="98"/>
        <v>2764272</v>
      </c>
      <c r="AD56" s="46">
        <f t="shared" si="98"/>
        <v>7319145</v>
      </c>
      <c r="AE56" s="46">
        <f t="shared" si="98"/>
        <v>178807</v>
      </c>
      <c r="AF56" s="46">
        <f t="shared" si="98"/>
        <v>74700</v>
      </c>
      <c r="AG56" s="46">
        <f t="shared" si="98"/>
        <v>2943079</v>
      </c>
      <c r="AH56" s="46">
        <f t="shared" si="98"/>
        <v>7393845</v>
      </c>
      <c r="AI56" s="46">
        <f t="shared" si="98"/>
        <v>569134</v>
      </c>
      <c r="AJ56" s="46">
        <f t="shared" si="98"/>
        <v>0</v>
      </c>
      <c r="AK56" s="46">
        <f aca="true" t="shared" si="99" ref="AK56:AP56">SUM(AK24,AK12,AK4,AK51,AK19)</f>
        <v>3512213</v>
      </c>
      <c r="AL56" s="46">
        <f t="shared" si="99"/>
        <v>7393845</v>
      </c>
      <c r="AM56" s="46">
        <f t="shared" si="99"/>
        <v>307774</v>
      </c>
      <c r="AN56" s="46">
        <f t="shared" si="99"/>
        <v>741372</v>
      </c>
      <c r="AO56" s="46">
        <f t="shared" si="99"/>
        <v>3819987</v>
      </c>
      <c r="AP56" s="46">
        <f t="shared" si="99"/>
        <v>8135217</v>
      </c>
      <c r="AQ56" s="46">
        <f>SUM(AQ24,AQ12,AQ4,AQ51,AQ19)</f>
        <v>0</v>
      </c>
      <c r="AR56" s="46">
        <f>SUM(AR24,AR12,AR4,AR51,AR19)</f>
        <v>600</v>
      </c>
      <c r="AS56" s="46">
        <f>SUM(AS24,AS12,AS4,AS51,AS19)</f>
        <v>3819987</v>
      </c>
      <c r="AT56" s="46">
        <f>SUM(AT24,AT12,AT4,AT51,AT19)</f>
        <v>8135817</v>
      </c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5:46" ht="19.5" customHeight="1">
      <c r="E57" s="64" t="s">
        <v>81</v>
      </c>
      <c r="F57" s="65">
        <f>SUM(E56:F56)</f>
        <v>8849723</v>
      </c>
      <c r="G57" s="64" t="s">
        <v>81</v>
      </c>
      <c r="H57" s="65">
        <f>SUM(G56:H56)</f>
        <v>619000</v>
      </c>
      <c r="I57" s="64" t="s">
        <v>81</v>
      </c>
      <c r="J57" s="65">
        <f>SUM(I56:J56)</f>
        <v>9468723</v>
      </c>
      <c r="K57" s="64" t="s">
        <v>81</v>
      </c>
      <c r="L57" s="65">
        <f>SUM(K56:L56)</f>
        <v>4500</v>
      </c>
      <c r="M57" s="64" t="s">
        <v>81</v>
      </c>
      <c r="N57" s="65">
        <f>SUM(M56:N56)</f>
        <v>9473223</v>
      </c>
      <c r="O57" s="64" t="s">
        <v>81</v>
      </c>
      <c r="P57" s="65">
        <f>SUM(O56:P56)</f>
        <v>304701</v>
      </c>
      <c r="Q57" s="64" t="s">
        <v>81</v>
      </c>
      <c r="R57" s="65">
        <f>SUM(Q56:R56)</f>
        <v>9777924</v>
      </c>
      <c r="S57" s="64" t="s">
        <v>81</v>
      </c>
      <c r="T57" s="65">
        <f>SUM(S56:T56)</f>
        <v>-24311</v>
      </c>
      <c r="U57" s="64" t="s">
        <v>81</v>
      </c>
      <c r="V57" s="65">
        <f>SUM(U56:V56)</f>
        <v>9753613</v>
      </c>
      <c r="W57" s="64" t="s">
        <v>81</v>
      </c>
      <c r="X57" s="65">
        <f>SUM(W56:X56)</f>
        <v>328704</v>
      </c>
      <c r="Y57" s="64" t="s">
        <v>81</v>
      </c>
      <c r="Z57" s="65">
        <f>SUM(Y56:Z56)</f>
        <v>10082317</v>
      </c>
      <c r="AA57" s="64" t="s">
        <v>81</v>
      </c>
      <c r="AB57" s="65">
        <f>SUM(AA56:AB56)</f>
        <v>1100</v>
      </c>
      <c r="AC57" s="64" t="s">
        <v>81</v>
      </c>
      <c r="AD57" s="65">
        <f>SUM(AC56:AD56)</f>
        <v>10083417</v>
      </c>
      <c r="AE57" s="64" t="s">
        <v>81</v>
      </c>
      <c r="AF57" s="65">
        <f>SUM(AE56:AF56)</f>
        <v>253507</v>
      </c>
      <c r="AG57" s="64" t="s">
        <v>81</v>
      </c>
      <c r="AH57" s="65">
        <f>SUM(AG56:AH56)</f>
        <v>10336924</v>
      </c>
      <c r="AI57" s="64" t="s">
        <v>81</v>
      </c>
      <c r="AJ57" s="65">
        <f>SUM(AI56:AJ56)</f>
        <v>569134</v>
      </c>
      <c r="AK57" s="64" t="s">
        <v>81</v>
      </c>
      <c r="AL57" s="65">
        <f>SUM(AK56:AL56)</f>
        <v>10906058</v>
      </c>
      <c r="AM57" s="64" t="s">
        <v>81</v>
      </c>
      <c r="AN57" s="65">
        <f>SUM(AM56:AN56)</f>
        <v>1049146</v>
      </c>
      <c r="AO57" s="64" t="s">
        <v>81</v>
      </c>
      <c r="AP57" s="65">
        <f>SUM(AO56:AP56)</f>
        <v>11955204</v>
      </c>
      <c r="AQ57" s="64" t="s">
        <v>81</v>
      </c>
      <c r="AR57" s="65">
        <f>SUM(AQ56:AR56)</f>
        <v>600</v>
      </c>
      <c r="AS57" s="64" t="s">
        <v>81</v>
      </c>
      <c r="AT57" s="65">
        <f>SUM(AS56:AT56)</f>
        <v>11955804</v>
      </c>
    </row>
    <row r="58" spans="5:46" ht="12.75"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</row>
    <row r="59" spans="5:46" ht="12.75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</row>
    <row r="60" spans="5:46" ht="12.75"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>
        <f>'zał. s. 1,2'!V44-'zał.s.3,4'!AN57</f>
        <v>0</v>
      </c>
      <c r="AO60" s="66"/>
      <c r="AP60" s="66"/>
      <c r="AQ60" s="66"/>
      <c r="AR60" s="66">
        <f>'zał. s. 1,2'!Z44-'zał.s.3,4'!AR57</f>
        <v>-600</v>
      </c>
      <c r="AS60" s="66"/>
      <c r="AT60" s="66"/>
    </row>
    <row r="61" spans="5:46" ht="12.75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</row>
    <row r="62" spans="5:46" ht="12.75"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</row>
    <row r="63" spans="5:46" ht="12.75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</row>
    <row r="64" spans="5:46" ht="12.75"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</row>
    <row r="65" spans="5:46" ht="12.75"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</row>
    <row r="66" spans="5:46" ht="12.75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</row>
    <row r="67" spans="5:46" ht="12.75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</row>
    <row r="68" spans="5:46" ht="12.75"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</row>
    <row r="69" spans="5:46" ht="12.75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</row>
    <row r="70" spans="5:46" ht="12.75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</row>
    <row r="71" spans="5:46" ht="12.75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</row>
    <row r="72" spans="5:46" ht="12.75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</row>
    <row r="73" spans="5:46" ht="12.75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</row>
  </sheetData>
  <sheetProtection selectLockedCells="1" selectUnlockedCells="1"/>
  <mergeCells count="27">
    <mergeCell ref="A1:AT1"/>
    <mergeCell ref="A2:A3"/>
    <mergeCell ref="B2:B3"/>
    <mergeCell ref="C2:C3"/>
    <mergeCell ref="D2:D3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  <mergeCell ref="AK2:AL2"/>
    <mergeCell ref="AM2:AN2"/>
    <mergeCell ref="AO2:AP2"/>
    <mergeCell ref="AQ2:AR2"/>
    <mergeCell ref="AS2:AT2"/>
    <mergeCell ref="A56:D56"/>
  </mergeCells>
  <printOptions horizontalCentered="1"/>
  <pageMargins left="0.15763888888888888" right="0.11805555555555555" top="0.7875" bottom="0.7875" header="0.5118055555555555" footer="0.31527777777777777"/>
  <pageSetup firstPageNumber="3" useFirstPageNumber="1" horizontalDpi="300" verticalDpi="300" orientation="portrait" paperSize="9" scale="85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Trzciance</dc:creator>
  <cp:keywords/>
  <dc:description/>
  <cp:lastModifiedBy>izawalniak</cp:lastModifiedBy>
  <cp:lastPrinted>2012-11-19T13:33:37Z</cp:lastPrinted>
  <dcterms:created xsi:type="dcterms:W3CDTF">2002-10-21T08:56:44Z</dcterms:created>
  <dcterms:modified xsi:type="dcterms:W3CDTF">2012-11-19T13:35:16Z</dcterms:modified>
  <cp:category/>
  <cp:version/>
  <cp:contentType/>
  <cp:contentStatus/>
</cp:coreProperties>
</file>