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nr 1" sheetId="1" r:id="rId1"/>
    <sheet name="zał. nr 2 " sheetId="2" r:id="rId2"/>
  </sheets>
  <definedNames>
    <definedName name="_xlnm.Print_Titles" localSheetId="1">'zał. nr 2 '!$6:$6</definedName>
  </definedNames>
  <calcPr fullCalcOnLoad="1"/>
</workbook>
</file>

<file path=xl/sharedStrings.xml><?xml version="1.0" encoding="utf-8"?>
<sst xmlns="http://schemas.openxmlformats.org/spreadsheetml/2006/main" count="86" uniqueCount="39">
  <si>
    <t>Załącznik Nr 1</t>
  </si>
  <si>
    <t xml:space="preserve">Burmistrza Trzcianki </t>
  </si>
  <si>
    <t>Nazwa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</si>
  <si>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</si>
  <si>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</si>
  <si>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</si>
  <si>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</si>
  <si>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</si>
  <si>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</si>
  <si>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</si>
  <si>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</si>
  <si>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</si>
  <si>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</si>
  <si>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</si>
  <si>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</si>
  <si>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Dotacje celowe na realizację zadań własnych </t>
  </si>
  <si>
    <t>Dotacje celowe na realizację zadań zleconych</t>
  </si>
  <si>
    <t>Dotacje  celowe na zadania bieżące realizowane na podstawie porozumień między jednostkami samorządu terytorialnego</t>
  </si>
  <si>
    <t>Udziały w podatkach budżetu państwa</t>
  </si>
  <si>
    <t xml:space="preserve">Wpływy z podatków i opłat </t>
  </si>
  <si>
    <t>Subwencje</t>
  </si>
  <si>
    <t>Pozostałe dochody</t>
  </si>
  <si>
    <t>razem</t>
  </si>
  <si>
    <t>DOCHODY BIEŻĄCE</t>
  </si>
  <si>
    <t>DOCHODY MAJ.ĄTKOWE</t>
  </si>
  <si>
    <t>Dochody z mienia</t>
  </si>
  <si>
    <t>do Zarządzenia Nr 5/12</t>
  </si>
  <si>
    <t>z dnia 20 stycznia 2012 r.</t>
  </si>
  <si>
    <t>Harmonogram realizacji dochodów budżetu gminy Trzcianka w 2012 roku</t>
  </si>
  <si>
    <t>RAZEM DOCHODY</t>
  </si>
  <si>
    <t>Załącznik Nr 2</t>
  </si>
  <si>
    <t>Harmonogram wydatków budżetu gminy Trzcianka w 2012 roku</t>
  </si>
  <si>
    <t>Dział</t>
  </si>
  <si>
    <t>010</t>
  </si>
  <si>
    <t>bieżące</t>
  </si>
  <si>
    <t>majątkowe</t>
  </si>
  <si>
    <t>wydatki bieżące</t>
  </si>
  <si>
    <t>wydatki majątkowe</t>
  </si>
  <si>
    <t>ogółem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</si>
</sst>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46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4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23.25390625" style="0" customWidth="1"/>
    <col min="2" max="11" width="11.75390625" style="0" bestFit="1" customWidth="1"/>
    <col min="12" max="12" width="12.00390625" style="0" customWidth="1"/>
    <col min="13" max="13" width="13.375" style="0" bestFit="1" customWidth="1"/>
    <col min="14" max="14" width="13.625" style="6" customWidth="1"/>
    <col min="15" max="15" width="10.625" style="0" bestFit="1" customWidth="1"/>
  </cols>
  <sheetData>
    <row r="1" ht="12.75">
      <c r="L1" t="s">
        <v>0</v>
      </c>
    </row>
    <row r="2" ht="12.75">
      <c r="L2" t="s">
        <v>26</v>
      </c>
    </row>
    <row r="3" ht="12.75">
      <c r="L3" t="s">
        <v>1</v>
      </c>
    </row>
    <row r="4" ht="12.75">
      <c r="L4" t="s">
        <v>27</v>
      </c>
    </row>
    <row r="6" ht="18">
      <c r="A6" s="4" t="s">
        <v>28</v>
      </c>
    </row>
    <row r="7" s="1" customFormat="1" ht="22.5" customHeight="1">
      <c r="N7" s="6"/>
    </row>
    <row r="8" spans="1:14" s="22" customFormat="1" ht="23.25" customHeight="1">
      <c r="A8" s="20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  <c r="K8" s="32" t="s">
        <v>12</v>
      </c>
      <c r="L8" s="32" t="s">
        <v>13</v>
      </c>
      <c r="M8" s="32" t="s">
        <v>14</v>
      </c>
      <c r="N8" s="33" t="s">
        <v>22</v>
      </c>
    </row>
    <row r="9" spans="1:14" s="22" customFormat="1" ht="23.25" customHeight="1">
      <c r="A9" s="20" t="s">
        <v>23</v>
      </c>
      <c r="B9" s="21">
        <f>SUM(B10:B17)</f>
        <v>5779996</v>
      </c>
      <c r="C9" s="21">
        <f aca="true" t="shared" si="0" ref="C9:N9">SUM(C10:C17)</f>
        <v>4875147</v>
      </c>
      <c r="D9" s="21">
        <f t="shared" si="0"/>
        <v>5599756</v>
      </c>
      <c r="E9" s="21">
        <f t="shared" si="0"/>
        <v>4513647</v>
      </c>
      <c r="F9" s="21">
        <f t="shared" si="0"/>
        <v>5377256</v>
      </c>
      <c r="G9" s="21">
        <f t="shared" si="0"/>
        <v>4751147</v>
      </c>
      <c r="H9" s="21">
        <f t="shared" si="0"/>
        <v>4500647</v>
      </c>
      <c r="I9" s="21">
        <f t="shared" si="0"/>
        <v>4500647</v>
      </c>
      <c r="J9" s="21">
        <f t="shared" si="0"/>
        <v>5654256</v>
      </c>
      <c r="K9" s="21">
        <f t="shared" si="0"/>
        <v>4513647</v>
      </c>
      <c r="L9" s="21">
        <f t="shared" si="0"/>
        <v>5429255</v>
      </c>
      <c r="M9" s="21">
        <f t="shared" si="0"/>
        <v>4514166</v>
      </c>
      <c r="N9" s="21">
        <f t="shared" si="0"/>
        <v>60009567</v>
      </c>
    </row>
    <row r="10" spans="1:14" s="26" customFormat="1" ht="31.5" customHeight="1">
      <c r="A10" s="23" t="s">
        <v>15</v>
      </c>
      <c r="B10" s="24">
        <v>154072</v>
      </c>
      <c r="C10" s="24">
        <v>154072</v>
      </c>
      <c r="D10" s="24">
        <v>154072</v>
      </c>
      <c r="E10" s="24">
        <v>154072</v>
      </c>
      <c r="F10" s="24">
        <v>154072</v>
      </c>
      <c r="G10" s="24">
        <v>154072</v>
      </c>
      <c r="H10" s="24">
        <v>154072</v>
      </c>
      <c r="I10" s="24">
        <v>154072</v>
      </c>
      <c r="J10" s="24">
        <v>154072</v>
      </c>
      <c r="K10" s="24">
        <v>154072</v>
      </c>
      <c r="L10" s="24">
        <v>154072</v>
      </c>
      <c r="M10" s="24">
        <v>154074</v>
      </c>
      <c r="N10" s="24">
        <f aca="true" t="shared" si="1" ref="N10:N19">SUM(B10:M10)</f>
        <v>1848866</v>
      </c>
    </row>
    <row r="11" spans="1:14" s="26" customFormat="1" ht="33.75" customHeight="1">
      <c r="A11" s="23" t="s">
        <v>16</v>
      </c>
      <c r="B11" s="24">
        <v>583741</v>
      </c>
      <c r="C11" s="24">
        <v>583741</v>
      </c>
      <c r="D11" s="24">
        <v>583741</v>
      </c>
      <c r="E11" s="24">
        <v>583741</v>
      </c>
      <c r="F11" s="24">
        <v>583741</v>
      </c>
      <c r="G11" s="24">
        <v>583741</v>
      </c>
      <c r="H11" s="24">
        <v>583741</v>
      </c>
      <c r="I11" s="24">
        <v>583741</v>
      </c>
      <c r="J11" s="24">
        <v>583741</v>
      </c>
      <c r="K11" s="24">
        <v>583741</v>
      </c>
      <c r="L11" s="24">
        <v>583741</v>
      </c>
      <c r="M11" s="24">
        <v>583753</v>
      </c>
      <c r="N11" s="24">
        <f t="shared" si="1"/>
        <v>7004904</v>
      </c>
    </row>
    <row r="12" spans="1:16" s="26" customFormat="1" ht="71.25" customHeight="1">
      <c r="A12" s="23" t="s">
        <v>17</v>
      </c>
      <c r="B12" s="24">
        <v>0</v>
      </c>
      <c r="C12" s="24">
        <v>0</v>
      </c>
      <c r="D12" s="24">
        <v>30000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30000</v>
      </c>
      <c r="K12" s="24">
        <v>0</v>
      </c>
      <c r="L12" s="24">
        <v>0</v>
      </c>
      <c r="M12" s="24">
        <v>0</v>
      </c>
      <c r="N12" s="24">
        <f t="shared" si="1"/>
        <v>60000</v>
      </c>
      <c r="P12" s="27"/>
    </row>
    <row r="13" spans="1:14" s="26" customFormat="1" ht="30.75" customHeight="1">
      <c r="A13" s="23" t="s">
        <v>18</v>
      </c>
      <c r="B13" s="24">
        <v>1041480</v>
      </c>
      <c r="C13" s="24">
        <v>1041480</v>
      </c>
      <c r="D13" s="24">
        <v>1041480</v>
      </c>
      <c r="E13" s="24">
        <v>1041480</v>
      </c>
      <c r="F13" s="24">
        <v>1041480</v>
      </c>
      <c r="G13" s="24">
        <v>1041480</v>
      </c>
      <c r="H13" s="24">
        <v>1041480</v>
      </c>
      <c r="I13" s="24">
        <v>1041480</v>
      </c>
      <c r="J13" s="24">
        <v>1041480</v>
      </c>
      <c r="K13" s="24">
        <v>1041480</v>
      </c>
      <c r="L13" s="24">
        <v>1041480</v>
      </c>
      <c r="M13" s="24">
        <v>1041481</v>
      </c>
      <c r="N13" s="24">
        <f t="shared" si="1"/>
        <v>12497761</v>
      </c>
    </row>
    <row r="14" spans="1:14" s="26" customFormat="1" ht="33" customHeight="1">
      <c r="A14" s="28" t="s">
        <v>19</v>
      </c>
      <c r="B14" s="24">
        <v>764007</v>
      </c>
      <c r="C14" s="24">
        <v>1125507</v>
      </c>
      <c r="D14" s="24">
        <v>1677116</v>
      </c>
      <c r="E14" s="24">
        <v>764007</v>
      </c>
      <c r="F14" s="24">
        <v>1621616</v>
      </c>
      <c r="G14" s="24">
        <v>998507</v>
      </c>
      <c r="H14" s="24">
        <v>764007</v>
      </c>
      <c r="I14" s="24">
        <v>764007</v>
      </c>
      <c r="J14" s="24">
        <v>1871616</v>
      </c>
      <c r="K14" s="24">
        <v>764007</v>
      </c>
      <c r="L14" s="24">
        <v>1677115</v>
      </c>
      <c r="M14" s="24">
        <v>764010</v>
      </c>
      <c r="N14" s="24">
        <f t="shared" si="1"/>
        <v>13555522</v>
      </c>
    </row>
    <row r="15" spans="1:14" s="26" customFormat="1" ht="30" customHeight="1">
      <c r="A15" s="28" t="s">
        <v>20</v>
      </c>
      <c r="B15" s="24">
        <v>2864643</v>
      </c>
      <c r="C15" s="24">
        <v>1598294</v>
      </c>
      <c r="D15" s="24">
        <v>1598294</v>
      </c>
      <c r="E15" s="24">
        <v>1598294</v>
      </c>
      <c r="F15" s="24">
        <v>1598294</v>
      </c>
      <c r="G15" s="24">
        <v>1598294</v>
      </c>
      <c r="H15" s="24">
        <v>1598294</v>
      </c>
      <c r="I15" s="24">
        <v>1598294</v>
      </c>
      <c r="J15" s="24">
        <v>1598294</v>
      </c>
      <c r="K15" s="24">
        <v>1598294</v>
      </c>
      <c r="L15" s="24">
        <v>1598294</v>
      </c>
      <c r="M15" s="24">
        <v>1598291</v>
      </c>
      <c r="N15" s="24">
        <f t="shared" si="1"/>
        <v>20445874</v>
      </c>
    </row>
    <row r="16" spans="1:16" s="26" customFormat="1" ht="27" customHeight="1">
      <c r="A16" s="28" t="s">
        <v>21</v>
      </c>
      <c r="B16" s="24">
        <v>194845</v>
      </c>
      <c r="C16" s="24">
        <v>194845</v>
      </c>
      <c r="D16" s="24">
        <v>197845</v>
      </c>
      <c r="E16" s="24">
        <v>194845</v>
      </c>
      <c r="F16" s="24">
        <v>200845</v>
      </c>
      <c r="G16" s="24">
        <v>197845</v>
      </c>
      <c r="H16" s="24">
        <v>181845</v>
      </c>
      <c r="I16" s="24">
        <v>181845</v>
      </c>
      <c r="J16" s="24">
        <v>197845</v>
      </c>
      <c r="K16" s="24">
        <v>194845</v>
      </c>
      <c r="L16" s="24">
        <v>197345</v>
      </c>
      <c r="M16" s="24">
        <v>195345</v>
      </c>
      <c r="N16" s="24">
        <f t="shared" si="1"/>
        <v>2330140</v>
      </c>
      <c r="P16" s="27"/>
    </row>
    <row r="17" spans="1:16" s="26" customFormat="1" ht="27" customHeight="1">
      <c r="A17" s="28" t="s">
        <v>25</v>
      </c>
      <c r="B17" s="24">
        <v>177208</v>
      </c>
      <c r="C17" s="24">
        <v>177208</v>
      </c>
      <c r="D17" s="24">
        <v>317208</v>
      </c>
      <c r="E17" s="24">
        <v>177208</v>
      </c>
      <c r="F17" s="24">
        <v>177208</v>
      </c>
      <c r="G17" s="24">
        <v>177208</v>
      </c>
      <c r="H17" s="24">
        <v>177208</v>
      </c>
      <c r="I17" s="24">
        <v>177208</v>
      </c>
      <c r="J17" s="24">
        <v>177208</v>
      </c>
      <c r="K17" s="24">
        <v>177208</v>
      </c>
      <c r="L17" s="24">
        <v>177208</v>
      </c>
      <c r="M17" s="24">
        <v>177212</v>
      </c>
      <c r="N17" s="24">
        <f t="shared" si="1"/>
        <v>2266500</v>
      </c>
      <c r="P17" s="27"/>
    </row>
    <row r="18" spans="1:16" s="30" customFormat="1" ht="27" customHeight="1">
      <c r="A18" s="29" t="s">
        <v>24</v>
      </c>
      <c r="B18" s="25">
        <f>SUM(B19)</f>
        <v>0</v>
      </c>
      <c r="C18" s="25">
        <f aca="true" t="shared" si="2" ref="C18:N18">SUM(C19)</f>
        <v>0</v>
      </c>
      <c r="D18" s="25">
        <f t="shared" si="2"/>
        <v>546750</v>
      </c>
      <c r="E18" s="25">
        <f t="shared" si="2"/>
        <v>0</v>
      </c>
      <c r="F18" s="25">
        <f t="shared" si="2"/>
        <v>546750</v>
      </c>
      <c r="G18" s="25">
        <f t="shared" si="2"/>
        <v>0</v>
      </c>
      <c r="H18" s="25">
        <f t="shared" si="2"/>
        <v>0</v>
      </c>
      <c r="I18" s="25">
        <f t="shared" si="2"/>
        <v>546750</v>
      </c>
      <c r="J18" s="25">
        <f t="shared" si="2"/>
        <v>0</v>
      </c>
      <c r="K18" s="25">
        <f t="shared" si="2"/>
        <v>0</v>
      </c>
      <c r="L18" s="25">
        <f t="shared" si="2"/>
        <v>546750</v>
      </c>
      <c r="M18" s="25">
        <f t="shared" si="2"/>
        <v>0</v>
      </c>
      <c r="N18" s="25">
        <f t="shared" si="2"/>
        <v>2187000</v>
      </c>
      <c r="P18" s="31"/>
    </row>
    <row r="19" spans="1:16" s="26" customFormat="1" ht="27" customHeight="1">
      <c r="A19" s="28" t="s">
        <v>25</v>
      </c>
      <c r="B19" s="24">
        <v>0</v>
      </c>
      <c r="C19" s="24">
        <v>0</v>
      </c>
      <c r="D19" s="24">
        <v>546750</v>
      </c>
      <c r="E19" s="24">
        <v>0</v>
      </c>
      <c r="F19" s="24">
        <v>546750</v>
      </c>
      <c r="G19" s="24">
        <v>0</v>
      </c>
      <c r="H19" s="24">
        <v>0</v>
      </c>
      <c r="I19" s="24">
        <v>546750</v>
      </c>
      <c r="J19" s="24">
        <v>0</v>
      </c>
      <c r="K19" s="24">
        <v>0</v>
      </c>
      <c r="L19" s="24">
        <v>546750</v>
      </c>
      <c r="M19" s="24">
        <v>0</v>
      </c>
      <c r="N19" s="24">
        <f t="shared" si="1"/>
        <v>2187000</v>
      </c>
      <c r="P19" s="27"/>
    </row>
    <row r="20" spans="1:14" s="26" customFormat="1" ht="22.5" customHeight="1">
      <c r="A20" s="29" t="s">
        <v>29</v>
      </c>
      <c r="B20" s="25">
        <f>SUM(B9,B18)</f>
        <v>5779996</v>
      </c>
      <c r="C20" s="25">
        <f aca="true" t="shared" si="3" ref="C20:N20">SUM(C9,C18)</f>
        <v>4875147</v>
      </c>
      <c r="D20" s="25">
        <f t="shared" si="3"/>
        <v>6146506</v>
      </c>
      <c r="E20" s="25">
        <f t="shared" si="3"/>
        <v>4513647</v>
      </c>
      <c r="F20" s="25">
        <f t="shared" si="3"/>
        <v>5924006</v>
      </c>
      <c r="G20" s="25">
        <f t="shared" si="3"/>
        <v>4751147</v>
      </c>
      <c r="H20" s="25">
        <f t="shared" si="3"/>
        <v>4500647</v>
      </c>
      <c r="I20" s="25">
        <f t="shared" si="3"/>
        <v>5047397</v>
      </c>
      <c r="J20" s="25">
        <f t="shared" si="3"/>
        <v>5654256</v>
      </c>
      <c r="K20" s="25">
        <f t="shared" si="3"/>
        <v>4513647</v>
      </c>
      <c r="L20" s="25">
        <f t="shared" si="3"/>
        <v>5976005</v>
      </c>
      <c r="M20" s="25">
        <f t="shared" si="3"/>
        <v>4514166</v>
      </c>
      <c r="N20" s="25">
        <f t="shared" si="3"/>
        <v>62196567</v>
      </c>
    </row>
    <row r="21" spans="1:14" s="5" customFormat="1" ht="22.5" customHeight="1">
      <c r="A21" s="3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="8" customFormat="1" ht="12.75" hidden="1">
      <c r="N22" s="18"/>
    </row>
    <row r="23" spans="1:14" s="11" customFormat="1" ht="30" customHeight="1">
      <c r="A23" s="10"/>
      <c r="N23" s="17"/>
    </row>
    <row r="24" spans="1:15" s="14" customFormat="1" ht="1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13"/>
    </row>
    <row r="25" s="9" customFormat="1" ht="12.75">
      <c r="N25" s="19"/>
    </row>
    <row r="26" spans="2:14" s="14" customFormat="1" ht="11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</row>
    <row r="27" spans="2:14" s="14" customFormat="1" ht="11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</row>
    <row r="28" spans="2:14" s="9" customFormat="1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</row>
    <row r="29" spans="1:14" s="9" customFormat="1" ht="12.75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9"/>
    </row>
    <row r="30" ht="12.75">
      <c r="N30" s="7"/>
    </row>
    <row r="33" ht="12.75">
      <c r="M33" s="3"/>
    </row>
    <row r="40" ht="12.75">
      <c r="D40" s="3"/>
    </row>
    <row r="41" ht="12.75">
      <c r="B41" s="1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43" customWidth="1"/>
    <col min="2" max="2" width="9.625" style="51" bestFit="1" customWidth="1"/>
    <col min="3" max="10" width="11.75390625" style="51" bestFit="1" customWidth="1"/>
    <col min="11" max="11" width="12.75390625" style="51" bestFit="1" customWidth="1"/>
    <col min="12" max="12" width="11.75390625" style="51" bestFit="1" customWidth="1"/>
    <col min="13" max="13" width="13.125" style="51" customWidth="1"/>
    <col min="14" max="14" width="11.75390625" style="51" bestFit="1" customWidth="1"/>
    <col min="15" max="15" width="12.75390625" style="6" bestFit="1" customWidth="1"/>
    <col min="16" max="16" width="11.75390625" style="38" bestFit="1" customWidth="1"/>
    <col min="17" max="17" width="11.75390625" style="0" bestFit="1" customWidth="1"/>
  </cols>
  <sheetData>
    <row r="1" spans="1:16" s="39" customFormat="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30</v>
      </c>
      <c r="N1" s="36"/>
      <c r="O1" s="37"/>
      <c r="P1" s="38"/>
    </row>
    <row r="2" spans="1:16" s="39" customFormat="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26</v>
      </c>
      <c r="N2" s="36"/>
      <c r="O2" s="37"/>
      <c r="P2" s="38"/>
    </row>
    <row r="3" spans="1:16" s="39" customFormat="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 t="s">
        <v>1</v>
      </c>
      <c r="N3" s="36"/>
      <c r="O3" s="37"/>
      <c r="P3" s="38"/>
    </row>
    <row r="4" spans="1:16" s="39" customFormat="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  <c r="L4" s="36"/>
      <c r="M4" s="36" t="s">
        <v>27</v>
      </c>
      <c r="N4" s="36"/>
      <c r="O4" s="37"/>
      <c r="P4" s="38"/>
    </row>
    <row r="5" spans="1:16" s="39" customFormat="1" ht="24.75" customHeight="1">
      <c r="A5" s="53"/>
      <c r="B5" s="57" t="s">
        <v>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38"/>
    </row>
    <row r="6" spans="1:16" s="43" customFormat="1" ht="27.75" customHeight="1">
      <c r="A6" s="40" t="s">
        <v>32</v>
      </c>
      <c r="B6" s="41"/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22</v>
      </c>
      <c r="P6" s="42"/>
    </row>
    <row r="7" spans="1:16" s="45" customFormat="1" ht="24.75" customHeight="1">
      <c r="A7" s="58" t="s">
        <v>33</v>
      </c>
      <c r="B7" s="54" t="s">
        <v>34</v>
      </c>
      <c r="C7" s="55">
        <v>0</v>
      </c>
      <c r="D7" s="55">
        <v>0</v>
      </c>
      <c r="E7" s="55">
        <f>23426+2925</f>
        <v>26351</v>
      </c>
      <c r="F7" s="55">
        <v>0</v>
      </c>
      <c r="G7" s="55">
        <f>23426+2925</f>
        <v>26351</v>
      </c>
      <c r="H7" s="55">
        <v>0</v>
      </c>
      <c r="I7" s="55">
        <v>0</v>
      </c>
      <c r="J7" s="55">
        <v>0</v>
      </c>
      <c r="K7" s="55">
        <f>23426+2925</f>
        <v>26351</v>
      </c>
      <c r="L7" s="55">
        <v>0</v>
      </c>
      <c r="M7" s="55">
        <f>23424+2925</f>
        <v>26349</v>
      </c>
      <c r="N7" s="55">
        <v>0</v>
      </c>
      <c r="O7" s="56">
        <f aca="true" t="shared" si="0" ref="O7:O38">SUM(C7:N7)</f>
        <v>105402</v>
      </c>
      <c r="P7" s="44"/>
    </row>
    <row r="8" spans="1:16" s="45" customFormat="1" ht="24.75" customHeight="1">
      <c r="A8" s="59"/>
      <c r="B8" s="54" t="s">
        <v>35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145282</v>
      </c>
      <c r="I8" s="55">
        <v>145282</v>
      </c>
      <c r="J8" s="55">
        <f>145282+38630</f>
        <v>183912</v>
      </c>
      <c r="K8" s="55">
        <f>145284+38630</f>
        <v>183914</v>
      </c>
      <c r="L8" s="55">
        <v>0</v>
      </c>
      <c r="M8" s="55">
        <v>98410</v>
      </c>
      <c r="N8" s="55">
        <v>0</v>
      </c>
      <c r="O8" s="56">
        <f t="shared" si="0"/>
        <v>756800</v>
      </c>
      <c r="P8" s="46"/>
    </row>
    <row r="9" spans="1:16" s="45" customFormat="1" ht="24.75" customHeight="1">
      <c r="A9" s="60">
        <v>600</v>
      </c>
      <c r="B9" s="54" t="s">
        <v>34</v>
      </c>
      <c r="C9" s="55">
        <v>0</v>
      </c>
      <c r="D9" s="55">
        <v>94784</v>
      </c>
      <c r="E9" s="55">
        <v>0</v>
      </c>
      <c r="F9" s="55">
        <v>94784</v>
      </c>
      <c r="G9" s="55">
        <v>0</v>
      </c>
      <c r="H9" s="55">
        <v>94784</v>
      </c>
      <c r="I9" s="55">
        <v>0</v>
      </c>
      <c r="J9" s="55">
        <v>94784</v>
      </c>
      <c r="K9" s="55">
        <v>0</v>
      </c>
      <c r="L9" s="55">
        <v>94784</v>
      </c>
      <c r="M9" s="55">
        <v>0</v>
      </c>
      <c r="N9" s="55">
        <v>94786</v>
      </c>
      <c r="O9" s="56">
        <f t="shared" si="0"/>
        <v>568706</v>
      </c>
      <c r="P9" s="46"/>
    </row>
    <row r="10" spans="1:16" s="45" customFormat="1" ht="24.75" customHeight="1">
      <c r="A10" s="61"/>
      <c r="B10" s="54" t="s">
        <v>35</v>
      </c>
      <c r="C10" s="55"/>
      <c r="D10" s="55"/>
      <c r="E10" s="55"/>
      <c r="F10" s="55"/>
      <c r="G10" s="55"/>
      <c r="H10" s="55">
        <v>30000</v>
      </c>
      <c r="I10" s="55"/>
      <c r="J10" s="55"/>
      <c r="K10" s="55">
        <f>10032+22175+9000+7000</f>
        <v>48207</v>
      </c>
      <c r="L10" s="55"/>
      <c r="M10" s="55"/>
      <c r="N10" s="55"/>
      <c r="O10" s="56">
        <f t="shared" si="0"/>
        <v>78207</v>
      </c>
      <c r="P10" s="46"/>
    </row>
    <row r="11" spans="1:16" s="45" customFormat="1" ht="24.75" customHeight="1">
      <c r="A11" s="62">
        <v>700</v>
      </c>
      <c r="B11" s="54" t="s">
        <v>34</v>
      </c>
      <c r="C11" s="55">
        <f>2917+166439+40</f>
        <v>169396</v>
      </c>
      <c r="D11" s="55">
        <f aca="true" t="shared" si="1" ref="D11:M11">2917+166439+40</f>
        <v>169396</v>
      </c>
      <c r="E11" s="55">
        <f t="shared" si="1"/>
        <v>169396</v>
      </c>
      <c r="F11" s="55">
        <f t="shared" si="1"/>
        <v>169396</v>
      </c>
      <c r="G11" s="55">
        <f t="shared" si="1"/>
        <v>169396</v>
      </c>
      <c r="H11" s="55">
        <f t="shared" si="1"/>
        <v>169396</v>
      </c>
      <c r="I11" s="55">
        <f t="shared" si="1"/>
        <v>169396</v>
      </c>
      <c r="J11" s="55">
        <f t="shared" si="1"/>
        <v>169396</v>
      </c>
      <c r="K11" s="55">
        <f t="shared" si="1"/>
        <v>169396</v>
      </c>
      <c r="L11" s="55">
        <f t="shared" si="1"/>
        <v>169396</v>
      </c>
      <c r="M11" s="55">
        <f t="shared" si="1"/>
        <v>169396</v>
      </c>
      <c r="N11" s="55">
        <f>2913+166436+45</f>
        <v>169394</v>
      </c>
      <c r="O11" s="56">
        <f t="shared" si="0"/>
        <v>2032750</v>
      </c>
      <c r="P11" s="44"/>
    </row>
    <row r="12" spans="1:16" s="45" customFormat="1" ht="24.75" customHeight="1">
      <c r="A12" s="63"/>
      <c r="B12" s="54" t="s">
        <v>35</v>
      </c>
      <c r="C12" s="55">
        <v>0</v>
      </c>
      <c r="D12" s="55">
        <v>0</v>
      </c>
      <c r="E12" s="55">
        <v>100000</v>
      </c>
      <c r="F12" s="55">
        <v>0</v>
      </c>
      <c r="G12" s="55">
        <v>0</v>
      </c>
      <c r="H12" s="55">
        <v>100000</v>
      </c>
      <c r="I12" s="55">
        <v>0</v>
      </c>
      <c r="J12" s="55">
        <v>0</v>
      </c>
      <c r="K12" s="55">
        <v>0</v>
      </c>
      <c r="L12" s="55"/>
      <c r="M12" s="55">
        <v>0</v>
      </c>
      <c r="N12" s="55">
        <v>0</v>
      </c>
      <c r="O12" s="56">
        <f t="shared" si="0"/>
        <v>200000</v>
      </c>
      <c r="P12" s="44"/>
    </row>
    <row r="13" spans="1:17" s="49" customFormat="1" ht="24" customHeight="1">
      <c r="A13" s="62">
        <v>710</v>
      </c>
      <c r="B13" s="54" t="s">
        <v>34</v>
      </c>
      <c r="C13" s="55">
        <f>12500+600</f>
        <v>13100</v>
      </c>
      <c r="D13" s="55">
        <f aca="true" t="shared" si="2" ref="D13:M13">12500+600</f>
        <v>13100</v>
      </c>
      <c r="E13" s="55">
        <f t="shared" si="2"/>
        <v>13100</v>
      </c>
      <c r="F13" s="55">
        <f t="shared" si="2"/>
        <v>13100</v>
      </c>
      <c r="G13" s="55">
        <f t="shared" si="2"/>
        <v>13100</v>
      </c>
      <c r="H13" s="55">
        <f t="shared" si="2"/>
        <v>13100</v>
      </c>
      <c r="I13" s="55">
        <f t="shared" si="2"/>
        <v>13100</v>
      </c>
      <c r="J13" s="55">
        <f t="shared" si="2"/>
        <v>13100</v>
      </c>
      <c r="K13" s="55">
        <f t="shared" si="2"/>
        <v>13100</v>
      </c>
      <c r="L13" s="55">
        <f t="shared" si="2"/>
        <v>13100</v>
      </c>
      <c r="M13" s="55">
        <f t="shared" si="2"/>
        <v>13100</v>
      </c>
      <c r="N13" s="55">
        <f>12500+620</f>
        <v>13120</v>
      </c>
      <c r="O13" s="56">
        <f t="shared" si="0"/>
        <v>157220</v>
      </c>
      <c r="P13" s="47"/>
      <c r="Q13" s="48"/>
    </row>
    <row r="14" spans="1:16" s="49" customFormat="1" ht="24.75" customHeight="1">
      <c r="A14" s="63"/>
      <c r="B14" s="54" t="s">
        <v>35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20000</v>
      </c>
      <c r="K14" s="55">
        <v>0</v>
      </c>
      <c r="L14" s="55">
        <v>0</v>
      </c>
      <c r="M14" s="55">
        <v>0</v>
      </c>
      <c r="N14" s="55">
        <v>0</v>
      </c>
      <c r="O14" s="56">
        <f t="shared" si="0"/>
        <v>20000</v>
      </c>
      <c r="P14" s="47"/>
    </row>
    <row r="15" spans="1:16" s="49" customFormat="1" ht="24.75" customHeight="1">
      <c r="A15" s="62">
        <v>750</v>
      </c>
      <c r="B15" s="54" t="s">
        <v>34</v>
      </c>
      <c r="C15" s="55">
        <v>434667</v>
      </c>
      <c r="D15" s="55">
        <v>434667</v>
      </c>
      <c r="E15" s="55">
        <v>659667</v>
      </c>
      <c r="F15" s="55">
        <v>438475</v>
      </c>
      <c r="G15" s="55">
        <v>721395</v>
      </c>
      <c r="H15" s="55">
        <v>434667</v>
      </c>
      <c r="I15" s="55">
        <v>434667</v>
      </c>
      <c r="J15" s="55">
        <v>434667</v>
      </c>
      <c r="K15" s="55">
        <v>434667</v>
      </c>
      <c r="L15" s="55">
        <v>434667</v>
      </c>
      <c r="M15" s="55">
        <v>434667</v>
      </c>
      <c r="N15" s="55">
        <v>434659</v>
      </c>
      <c r="O15" s="56">
        <f t="shared" si="0"/>
        <v>5731532</v>
      </c>
      <c r="P15" s="47"/>
    </row>
    <row r="16" spans="1:16" s="49" customFormat="1" ht="24.75" customHeight="1">
      <c r="A16" s="63"/>
      <c r="B16" s="54" t="s">
        <v>35</v>
      </c>
      <c r="C16" s="55">
        <v>0</v>
      </c>
      <c r="D16" s="55">
        <v>6000</v>
      </c>
      <c r="E16" s="55">
        <v>0</v>
      </c>
      <c r="F16" s="55">
        <v>0</v>
      </c>
      <c r="G16" s="55">
        <v>0</v>
      </c>
      <c r="H16" s="55">
        <v>63100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6">
        <f t="shared" si="0"/>
        <v>69100</v>
      </c>
      <c r="P16" s="47"/>
    </row>
    <row r="17" spans="1:16" s="49" customFormat="1" ht="24.75" customHeight="1">
      <c r="A17" s="62">
        <v>751</v>
      </c>
      <c r="B17" s="54" t="s">
        <v>34</v>
      </c>
      <c r="C17" s="55">
        <v>337</v>
      </c>
      <c r="D17" s="55">
        <v>337</v>
      </c>
      <c r="E17" s="55">
        <v>337</v>
      </c>
      <c r="F17" s="55">
        <v>337</v>
      </c>
      <c r="G17" s="55">
        <v>337</v>
      </c>
      <c r="H17" s="55">
        <v>337</v>
      </c>
      <c r="I17" s="55">
        <v>337</v>
      </c>
      <c r="J17" s="55">
        <v>337</v>
      </c>
      <c r="K17" s="55">
        <v>337</v>
      </c>
      <c r="L17" s="55">
        <v>337</v>
      </c>
      <c r="M17" s="55">
        <v>337</v>
      </c>
      <c r="N17" s="55">
        <v>340</v>
      </c>
      <c r="O17" s="56">
        <f>SUM(C17:N17)</f>
        <v>4047</v>
      </c>
      <c r="P17" s="47"/>
    </row>
    <row r="18" spans="1:16" s="49" customFormat="1" ht="24.75" customHeight="1">
      <c r="A18" s="63"/>
      <c r="B18" s="54" t="s">
        <v>35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6">
        <f>SUM(C18:N18)</f>
        <v>0</v>
      </c>
      <c r="P18" s="47"/>
    </row>
    <row r="19" spans="1:16" s="49" customFormat="1" ht="24" customHeight="1">
      <c r="A19" s="62">
        <v>754</v>
      </c>
      <c r="B19" s="54" t="s">
        <v>34</v>
      </c>
      <c r="C19" s="55">
        <v>33980</v>
      </c>
      <c r="D19" s="55">
        <v>33980</v>
      </c>
      <c r="E19" s="55">
        <v>49080</v>
      </c>
      <c r="F19" s="55">
        <v>36568</v>
      </c>
      <c r="G19" s="55">
        <v>36080</v>
      </c>
      <c r="H19" s="55">
        <v>33980</v>
      </c>
      <c r="I19" s="55">
        <v>33980</v>
      </c>
      <c r="J19" s="55">
        <v>36080</v>
      </c>
      <c r="K19" s="55">
        <v>33980</v>
      </c>
      <c r="L19" s="55">
        <v>33980</v>
      </c>
      <c r="M19" s="55">
        <v>36080</v>
      </c>
      <c r="N19" s="55">
        <v>33981</v>
      </c>
      <c r="O19" s="56">
        <f t="shared" si="0"/>
        <v>431749</v>
      </c>
      <c r="P19" s="47"/>
    </row>
    <row r="20" spans="1:16" s="49" customFormat="1" ht="24.75" customHeight="1">
      <c r="A20" s="63"/>
      <c r="B20" s="54" t="s">
        <v>35</v>
      </c>
      <c r="C20" s="55">
        <v>0</v>
      </c>
      <c r="D20" s="55">
        <v>0</v>
      </c>
      <c r="E20" s="55">
        <v>5000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f t="shared" si="0"/>
        <v>5000</v>
      </c>
      <c r="P20" s="47"/>
    </row>
    <row r="21" spans="1:16" s="49" customFormat="1" ht="24.75" customHeight="1">
      <c r="A21" s="62">
        <v>757</v>
      </c>
      <c r="B21" s="54" t="s">
        <v>34</v>
      </c>
      <c r="C21" s="55">
        <v>85790</v>
      </c>
      <c r="D21" s="55">
        <v>85790</v>
      </c>
      <c r="E21" s="55">
        <v>85790</v>
      </c>
      <c r="F21" s="55">
        <v>85790</v>
      </c>
      <c r="G21" s="55">
        <v>85790</v>
      </c>
      <c r="H21" s="55">
        <v>85790</v>
      </c>
      <c r="I21" s="55">
        <v>85790</v>
      </c>
      <c r="J21" s="55">
        <v>85790</v>
      </c>
      <c r="K21" s="55">
        <v>85790</v>
      </c>
      <c r="L21" s="55">
        <v>85790</v>
      </c>
      <c r="M21" s="55">
        <v>85790</v>
      </c>
      <c r="N21" s="55">
        <v>85780</v>
      </c>
      <c r="O21" s="56">
        <f t="shared" si="0"/>
        <v>1029470</v>
      </c>
      <c r="P21" s="47"/>
    </row>
    <row r="22" spans="1:16" s="49" customFormat="1" ht="24.75" customHeight="1">
      <c r="A22" s="63"/>
      <c r="B22" s="54" t="s">
        <v>35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6">
        <f t="shared" si="0"/>
        <v>0</v>
      </c>
      <c r="P22" s="47"/>
    </row>
    <row r="23" spans="1:16" s="49" customFormat="1" ht="24.75" customHeight="1">
      <c r="A23" s="62">
        <v>758</v>
      </c>
      <c r="B23" s="54" t="s">
        <v>34</v>
      </c>
      <c r="C23" s="55">
        <v>0</v>
      </c>
      <c r="D23" s="55">
        <v>8330</v>
      </c>
      <c r="E23" s="55">
        <v>39330</v>
      </c>
      <c r="F23" s="55">
        <v>39330</v>
      </c>
      <c r="G23" s="55">
        <v>39330</v>
      </c>
      <c r="H23" s="55">
        <v>45330</v>
      </c>
      <c r="I23" s="55">
        <v>46000</v>
      </c>
      <c r="J23" s="55">
        <v>56000</v>
      </c>
      <c r="K23" s="55">
        <v>84330</v>
      </c>
      <c r="L23" s="55">
        <v>39330</v>
      </c>
      <c r="M23" s="55">
        <v>60330</v>
      </c>
      <c r="N23" s="55">
        <v>848913</v>
      </c>
      <c r="O23" s="56">
        <f t="shared" si="0"/>
        <v>1306553</v>
      </c>
      <c r="P23" s="48"/>
    </row>
    <row r="24" spans="1:16" s="49" customFormat="1" ht="24.75" customHeight="1">
      <c r="A24" s="63"/>
      <c r="B24" s="54" t="s">
        <v>35</v>
      </c>
      <c r="C24" s="55">
        <v>0</v>
      </c>
      <c r="D24" s="55">
        <v>0</v>
      </c>
      <c r="E24" s="55">
        <v>0</v>
      </c>
      <c r="F24" s="55">
        <v>0</v>
      </c>
      <c r="G24" s="55">
        <v>118000</v>
      </c>
      <c r="H24" s="55">
        <v>0</v>
      </c>
      <c r="I24" s="55">
        <v>0</v>
      </c>
      <c r="J24" s="55">
        <v>0</v>
      </c>
      <c r="K24" s="55">
        <v>0</v>
      </c>
      <c r="L24" s="55"/>
      <c r="M24" s="55">
        <v>500000</v>
      </c>
      <c r="N24" s="55">
        <v>0</v>
      </c>
      <c r="O24" s="56">
        <f t="shared" si="0"/>
        <v>618000</v>
      </c>
      <c r="P24" s="48"/>
    </row>
    <row r="25" spans="1:16" s="49" customFormat="1" ht="24.75" customHeight="1">
      <c r="A25" s="62">
        <v>801</v>
      </c>
      <c r="B25" s="54" t="s">
        <v>34</v>
      </c>
      <c r="C25" s="55">
        <v>1916085</v>
      </c>
      <c r="D25" s="55">
        <v>1916085</v>
      </c>
      <c r="E25" s="55">
        <v>3401119</v>
      </c>
      <c r="F25" s="55">
        <v>2784610</v>
      </c>
      <c r="G25" s="55">
        <v>2071764</v>
      </c>
      <c r="H25" s="55">
        <v>1917625</v>
      </c>
      <c r="I25" s="55">
        <v>1867255</v>
      </c>
      <c r="J25" s="55">
        <v>1867255</v>
      </c>
      <c r="K25" s="55">
        <v>1967477</v>
      </c>
      <c r="L25" s="55">
        <v>1916085</v>
      </c>
      <c r="M25" s="55">
        <v>1916085</v>
      </c>
      <c r="N25" s="55">
        <v>1916109</v>
      </c>
      <c r="O25" s="56">
        <f t="shared" si="0"/>
        <v>25457554</v>
      </c>
      <c r="P25" s="48"/>
    </row>
    <row r="26" spans="1:16" s="49" customFormat="1" ht="24.75" customHeight="1">
      <c r="A26" s="63"/>
      <c r="B26" s="54" t="s">
        <v>35</v>
      </c>
      <c r="C26" s="55"/>
      <c r="D26" s="55"/>
      <c r="E26" s="55"/>
      <c r="F26" s="55"/>
      <c r="G26" s="55">
        <v>500000</v>
      </c>
      <c r="H26" s="55"/>
      <c r="I26" s="55">
        <v>500000</v>
      </c>
      <c r="J26" s="55">
        <v>600000</v>
      </c>
      <c r="K26" s="55"/>
      <c r="L26" s="55"/>
      <c r="M26" s="55"/>
      <c r="N26" s="55"/>
      <c r="O26" s="56">
        <f t="shared" si="0"/>
        <v>1600000</v>
      </c>
      <c r="P26" s="48"/>
    </row>
    <row r="27" spans="1:16" s="49" customFormat="1" ht="23.25" customHeight="1">
      <c r="A27" s="62">
        <v>851</v>
      </c>
      <c r="B27" s="54" t="s">
        <v>34</v>
      </c>
      <c r="C27" s="55">
        <v>5390</v>
      </c>
      <c r="D27" s="55">
        <v>5390</v>
      </c>
      <c r="E27" s="55">
        <v>5390</v>
      </c>
      <c r="F27" s="55">
        <v>5390</v>
      </c>
      <c r="G27" s="55">
        <v>10390</v>
      </c>
      <c r="H27" s="55">
        <v>5390</v>
      </c>
      <c r="I27" s="55">
        <v>5390</v>
      </c>
      <c r="J27" s="55">
        <v>5390</v>
      </c>
      <c r="K27" s="55">
        <v>5390</v>
      </c>
      <c r="L27" s="55">
        <v>10390</v>
      </c>
      <c r="M27" s="55">
        <v>5390</v>
      </c>
      <c r="N27" s="55">
        <v>5368</v>
      </c>
      <c r="O27" s="56">
        <f t="shared" si="0"/>
        <v>74658</v>
      </c>
      <c r="P27" s="48"/>
    </row>
    <row r="28" spans="1:16" s="45" customFormat="1" ht="24.75" customHeight="1">
      <c r="A28" s="63"/>
      <c r="B28" s="54" t="s">
        <v>35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84720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6">
        <f t="shared" si="0"/>
        <v>84720</v>
      </c>
      <c r="P28" s="46"/>
    </row>
    <row r="29" spans="1:16" s="45" customFormat="1" ht="22.5" customHeight="1">
      <c r="A29" s="62">
        <v>852</v>
      </c>
      <c r="B29" s="54" t="s">
        <v>34</v>
      </c>
      <c r="C29" s="55">
        <v>1053355</v>
      </c>
      <c r="D29" s="55">
        <v>1053355</v>
      </c>
      <c r="E29" s="55">
        <v>1053355</v>
      </c>
      <c r="F29" s="55">
        <v>1053355</v>
      </c>
      <c r="G29" s="55">
        <v>1056115</v>
      </c>
      <c r="H29" s="55">
        <v>1053355</v>
      </c>
      <c r="I29" s="55">
        <v>1063355</v>
      </c>
      <c r="J29" s="55">
        <v>1053355</v>
      </c>
      <c r="K29" s="55">
        <v>1053355</v>
      </c>
      <c r="L29" s="55">
        <v>1056115</v>
      </c>
      <c r="M29" s="55">
        <v>1053355</v>
      </c>
      <c r="N29" s="55">
        <v>1053368</v>
      </c>
      <c r="O29" s="56">
        <f t="shared" si="0"/>
        <v>12655793</v>
      </c>
      <c r="P29" s="46"/>
    </row>
    <row r="30" spans="1:16" s="45" customFormat="1" ht="24.75" customHeight="1">
      <c r="A30" s="63"/>
      <c r="B30" s="54" t="s">
        <v>35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6">
        <f t="shared" si="0"/>
        <v>0</v>
      </c>
      <c r="P30" s="46"/>
    </row>
    <row r="31" spans="1:16" s="45" customFormat="1" ht="27" customHeight="1">
      <c r="A31" s="62">
        <v>854</v>
      </c>
      <c r="B31" s="54" t="s">
        <v>34</v>
      </c>
      <c r="C31" s="55">
        <v>75334</v>
      </c>
      <c r="D31" s="55">
        <v>75334</v>
      </c>
      <c r="E31" s="55">
        <v>75334</v>
      </c>
      <c r="F31" s="55">
        <v>75334</v>
      </c>
      <c r="G31" s="55">
        <v>92984</v>
      </c>
      <c r="H31" s="55">
        <v>75334</v>
      </c>
      <c r="I31" s="55">
        <v>75334</v>
      </c>
      <c r="J31" s="55">
        <v>75334</v>
      </c>
      <c r="K31" s="55">
        <v>75460</v>
      </c>
      <c r="L31" s="55">
        <v>75334</v>
      </c>
      <c r="M31" s="55">
        <v>75334</v>
      </c>
      <c r="N31" s="55">
        <v>75331</v>
      </c>
      <c r="O31" s="56">
        <f t="shared" si="0"/>
        <v>921781</v>
      </c>
      <c r="P31" s="46"/>
    </row>
    <row r="32" spans="1:16" s="45" customFormat="1" ht="24.75" customHeight="1">
      <c r="A32" s="63"/>
      <c r="B32" s="54" t="s">
        <v>35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/>
      <c r="L32" s="55">
        <v>0</v>
      </c>
      <c r="M32" s="55">
        <v>0</v>
      </c>
      <c r="N32" s="55">
        <v>0</v>
      </c>
      <c r="O32" s="56">
        <f t="shared" si="0"/>
        <v>0</v>
      </c>
      <c r="P32" s="46"/>
    </row>
    <row r="33" spans="1:16" s="45" customFormat="1" ht="24.75" customHeight="1">
      <c r="A33" s="62">
        <v>900</v>
      </c>
      <c r="B33" s="54" t="s">
        <v>34</v>
      </c>
      <c r="C33" s="55">
        <v>232629</v>
      </c>
      <c r="D33" s="55">
        <v>232629</v>
      </c>
      <c r="E33" s="55">
        <v>233129</v>
      </c>
      <c r="F33" s="55">
        <v>232629</v>
      </c>
      <c r="G33" s="55">
        <v>232629</v>
      </c>
      <c r="H33" s="55">
        <v>233129</v>
      </c>
      <c r="I33" s="55">
        <v>232629</v>
      </c>
      <c r="J33" s="55">
        <v>232629</v>
      </c>
      <c r="K33" s="55">
        <v>233129</v>
      </c>
      <c r="L33" s="55">
        <v>232629</v>
      </c>
      <c r="M33" s="55">
        <v>232629</v>
      </c>
      <c r="N33" s="55">
        <v>258152</v>
      </c>
      <c r="O33" s="56">
        <f t="shared" si="0"/>
        <v>2818571</v>
      </c>
      <c r="P33" s="44"/>
    </row>
    <row r="34" spans="1:17" s="26" customFormat="1" ht="24.75" customHeight="1">
      <c r="A34" s="63"/>
      <c r="B34" s="54" t="s">
        <v>35</v>
      </c>
      <c r="C34" s="55"/>
      <c r="D34" s="55"/>
      <c r="E34" s="55"/>
      <c r="F34" s="55">
        <v>8500</v>
      </c>
      <c r="G34" s="55"/>
      <c r="H34" s="55"/>
      <c r="I34" s="55"/>
      <c r="J34" s="55"/>
      <c r="K34" s="55">
        <v>80000</v>
      </c>
      <c r="L34" s="55">
        <v>50000</v>
      </c>
      <c r="M34" s="55"/>
      <c r="N34" s="55"/>
      <c r="O34" s="56">
        <f t="shared" si="0"/>
        <v>138500</v>
      </c>
      <c r="P34" s="44"/>
      <c r="Q34" s="27"/>
    </row>
    <row r="35" spans="1:16" s="45" customFormat="1" ht="24.75" customHeight="1">
      <c r="A35" s="62">
        <v>921</v>
      </c>
      <c r="B35" s="54" t="s">
        <v>34</v>
      </c>
      <c r="C35" s="55">
        <v>188467</v>
      </c>
      <c r="D35" s="55">
        <v>188467</v>
      </c>
      <c r="E35" s="55">
        <v>188467</v>
      </c>
      <c r="F35" s="55">
        <v>188467</v>
      </c>
      <c r="G35" s="55">
        <v>188467</v>
      </c>
      <c r="H35" s="55">
        <v>188467</v>
      </c>
      <c r="I35" s="55">
        <v>186767</v>
      </c>
      <c r="J35" s="55">
        <v>186767</v>
      </c>
      <c r="K35" s="55">
        <v>188467</v>
      </c>
      <c r="L35" s="55">
        <v>188467</v>
      </c>
      <c r="M35" s="55">
        <v>188467</v>
      </c>
      <c r="N35" s="55">
        <v>188476</v>
      </c>
      <c r="O35" s="56">
        <f t="shared" si="0"/>
        <v>2258213</v>
      </c>
      <c r="P35" s="44"/>
    </row>
    <row r="36" spans="1:16" s="26" customFormat="1" ht="24.75" customHeight="1">
      <c r="A36" s="63"/>
      <c r="B36" s="54" t="s">
        <v>35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6">
        <f t="shared" si="0"/>
        <v>0</v>
      </c>
      <c r="P36" s="44"/>
    </row>
    <row r="37" spans="1:16" s="45" customFormat="1" ht="30" customHeight="1">
      <c r="A37" s="65">
        <v>926</v>
      </c>
      <c r="B37" s="54" t="s">
        <v>34</v>
      </c>
      <c r="C37" s="55">
        <v>11421</v>
      </c>
      <c r="D37" s="55">
        <v>36421</v>
      </c>
      <c r="E37" s="55">
        <v>11421</v>
      </c>
      <c r="F37" s="55">
        <v>11421</v>
      </c>
      <c r="G37" s="55">
        <v>53421</v>
      </c>
      <c r="H37" s="55">
        <v>11421</v>
      </c>
      <c r="I37" s="55">
        <v>25608</v>
      </c>
      <c r="J37" s="55">
        <v>50608</v>
      </c>
      <c r="K37" s="55">
        <v>11421</v>
      </c>
      <c r="L37" s="55">
        <v>11421</v>
      </c>
      <c r="M37" s="55">
        <v>36421</v>
      </c>
      <c r="N37" s="55">
        <v>11422</v>
      </c>
      <c r="O37" s="56">
        <f t="shared" si="0"/>
        <v>282427</v>
      </c>
      <c r="P37" s="46"/>
    </row>
    <row r="38" spans="1:16" s="45" customFormat="1" ht="24.75" customHeight="1">
      <c r="A38" s="65"/>
      <c r="B38" s="54" t="s">
        <v>35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>
        <v>60000</v>
      </c>
      <c r="N38" s="55"/>
      <c r="O38" s="56">
        <f t="shared" si="0"/>
        <v>60000</v>
      </c>
      <c r="P38" s="46"/>
    </row>
    <row r="39" spans="1:17" s="30" customFormat="1" ht="27.75" customHeight="1">
      <c r="A39" s="64" t="s">
        <v>36</v>
      </c>
      <c r="B39" s="64"/>
      <c r="C39" s="25">
        <f>C37+C35+C33+C31+C29+C27+C25+C23+C21+C19+C17+C15+C13+C11+C9+C7</f>
        <v>4219951</v>
      </c>
      <c r="D39" s="25">
        <f aca="true" t="shared" si="3" ref="D39:N40">D37+D35+D33+D31+D29+D27+D25+D23+D21+D19+D17+D15+D13+D11+D9+D7</f>
        <v>4348065</v>
      </c>
      <c r="E39" s="25">
        <f t="shared" si="3"/>
        <v>6011266</v>
      </c>
      <c r="F39" s="25">
        <f t="shared" si="3"/>
        <v>5228986</v>
      </c>
      <c r="G39" s="25">
        <f t="shared" si="3"/>
        <v>4797549</v>
      </c>
      <c r="H39" s="25">
        <f t="shared" si="3"/>
        <v>4362105</v>
      </c>
      <c r="I39" s="25">
        <f t="shared" si="3"/>
        <v>4239608</v>
      </c>
      <c r="J39" s="25">
        <f t="shared" si="3"/>
        <v>4361492</v>
      </c>
      <c r="K39" s="25">
        <f t="shared" si="3"/>
        <v>4382650</v>
      </c>
      <c r="L39" s="25">
        <f t="shared" si="3"/>
        <v>4361825</v>
      </c>
      <c r="M39" s="25">
        <f t="shared" si="3"/>
        <v>4333730</v>
      </c>
      <c r="N39" s="25">
        <f t="shared" si="3"/>
        <v>5189199</v>
      </c>
      <c r="O39" s="25">
        <f>O37+O35+O33+O31+O29+O27+O25+O23+O21+O19+O17+O15+O13+O11+O9+O7</f>
        <v>55836426</v>
      </c>
      <c r="P39" s="31">
        <f>SUM(P7:P38)</f>
        <v>0</v>
      </c>
      <c r="Q39" s="31">
        <f>SUM(O24,O20,O16,O14,O12,O8,O10,O28,O38,O34)</f>
        <v>2030327</v>
      </c>
    </row>
    <row r="40" spans="1:17" s="30" customFormat="1" ht="28.5" customHeight="1">
      <c r="A40" s="64" t="s">
        <v>37</v>
      </c>
      <c r="B40" s="64"/>
      <c r="C40" s="25">
        <f>C38+C36+C34+C32+C30+C28+C26+C24+C22+C20+C18+C16+C14+C12+C10+C8</f>
        <v>0</v>
      </c>
      <c r="D40" s="25">
        <f t="shared" si="3"/>
        <v>6000</v>
      </c>
      <c r="E40" s="25">
        <f t="shared" si="3"/>
        <v>105000</v>
      </c>
      <c r="F40" s="25">
        <f t="shared" si="3"/>
        <v>8500</v>
      </c>
      <c r="G40" s="25">
        <f t="shared" si="3"/>
        <v>618000</v>
      </c>
      <c r="H40" s="25">
        <f t="shared" si="3"/>
        <v>338382</v>
      </c>
      <c r="I40" s="25">
        <f t="shared" si="3"/>
        <v>730002</v>
      </c>
      <c r="J40" s="25">
        <f t="shared" si="3"/>
        <v>803912</v>
      </c>
      <c r="K40" s="25">
        <f t="shared" si="3"/>
        <v>312121</v>
      </c>
      <c r="L40" s="25">
        <f t="shared" si="3"/>
        <v>50000</v>
      </c>
      <c r="M40" s="25">
        <f t="shared" si="3"/>
        <v>658410</v>
      </c>
      <c r="N40" s="25">
        <f t="shared" si="3"/>
        <v>0</v>
      </c>
      <c r="O40" s="25">
        <f>O38+O36+O34+O32+O30+O28+O26+O24+O22+O20+O18+O16+O14+O12+O10+O8</f>
        <v>3630327</v>
      </c>
      <c r="P40" s="31"/>
      <c r="Q40" s="31">
        <f>SUM(P39:Q39)</f>
        <v>2030327</v>
      </c>
    </row>
    <row r="41" spans="1:16" s="30" customFormat="1" ht="30" customHeight="1">
      <c r="A41" s="64" t="s">
        <v>38</v>
      </c>
      <c r="B41" s="64"/>
      <c r="C41" s="25">
        <f aca="true" t="shared" si="4" ref="C41:O41">C39+C40</f>
        <v>4219951</v>
      </c>
      <c r="D41" s="25">
        <f t="shared" si="4"/>
        <v>4354065</v>
      </c>
      <c r="E41" s="25">
        <f t="shared" si="4"/>
        <v>6116266</v>
      </c>
      <c r="F41" s="25">
        <f t="shared" si="4"/>
        <v>5237486</v>
      </c>
      <c r="G41" s="25">
        <f t="shared" si="4"/>
        <v>5415549</v>
      </c>
      <c r="H41" s="25">
        <f t="shared" si="4"/>
        <v>4700487</v>
      </c>
      <c r="I41" s="25">
        <f t="shared" si="4"/>
        <v>4969610</v>
      </c>
      <c r="J41" s="25">
        <f t="shared" si="4"/>
        <v>5165404</v>
      </c>
      <c r="K41" s="25">
        <f t="shared" si="4"/>
        <v>4694771</v>
      </c>
      <c r="L41" s="25">
        <f t="shared" si="4"/>
        <v>4411825</v>
      </c>
      <c r="M41" s="25">
        <f t="shared" si="4"/>
        <v>4992140</v>
      </c>
      <c r="N41" s="25">
        <f t="shared" si="4"/>
        <v>5189199</v>
      </c>
      <c r="O41" s="25">
        <f t="shared" si="4"/>
        <v>59466753</v>
      </c>
      <c r="P41" s="31"/>
    </row>
    <row r="42" spans="3:15" ht="12.7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7"/>
    </row>
    <row r="46" ht="12.75">
      <c r="P46" s="52"/>
    </row>
    <row r="48" ht="12.75">
      <c r="K48" s="50"/>
    </row>
    <row r="49" ht="12.75">
      <c r="K49" s="50"/>
    </row>
  </sheetData>
  <sheetProtection/>
  <mergeCells count="20">
    <mergeCell ref="A40:B40"/>
    <mergeCell ref="A41:B41"/>
    <mergeCell ref="A29:A30"/>
    <mergeCell ref="A31:A32"/>
    <mergeCell ref="A33:A34"/>
    <mergeCell ref="A35:A36"/>
    <mergeCell ref="A37:A38"/>
    <mergeCell ref="A39:B39"/>
    <mergeCell ref="A17:A18"/>
    <mergeCell ref="A19:A20"/>
    <mergeCell ref="A21:A22"/>
    <mergeCell ref="A23:A24"/>
    <mergeCell ref="A25:A26"/>
    <mergeCell ref="A27:A28"/>
    <mergeCell ref="B5:O5"/>
    <mergeCell ref="A7:A8"/>
    <mergeCell ref="A9:A10"/>
    <mergeCell ref="A11:A12"/>
    <mergeCell ref="A13:A14"/>
    <mergeCell ref="A15:A16"/>
  </mergeCells>
  <printOptions/>
  <pageMargins left="0.11811023622047245" right="0.11811023622047245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</cp:lastModifiedBy>
  <cp:lastPrinted>2012-01-23T11:00:07Z</cp:lastPrinted>
  <dcterms:created xsi:type="dcterms:W3CDTF">1997-02-26T13:46:56Z</dcterms:created>
  <dcterms:modified xsi:type="dcterms:W3CDTF">2012-02-06T15:22:49Z</dcterms:modified>
  <cp:category/>
  <cp:version/>
  <cp:contentType/>
  <cp:contentStatus/>
</cp:coreProperties>
</file>