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606" activeTab="0"/>
  </bookViews>
  <sheets>
    <sheet name="zał. 1 zarz. 66" sheetId="1" r:id="rId1"/>
  </sheets>
  <definedNames>
    <definedName name="_xlnm.Print_Titles" localSheetId="0">'zał. 1 zarz. 66'!$6:$6</definedName>
  </definedNames>
  <calcPr fullCalcOnLoad="1"/>
</workbook>
</file>

<file path=xl/sharedStrings.xml><?xml version="1.0" encoding="utf-8"?>
<sst xmlns="http://schemas.openxmlformats.org/spreadsheetml/2006/main" count="213" uniqueCount="156">
  <si>
    <t>dział</t>
  </si>
  <si>
    <t>rozdział</t>
  </si>
  <si>
    <t>§</t>
  </si>
  <si>
    <t>nazwa</t>
  </si>
  <si>
    <t>010</t>
  </si>
  <si>
    <t>Rolnictwo i łowiectwo</t>
  </si>
  <si>
    <t>pozostała działalność</t>
  </si>
  <si>
    <t>700</t>
  </si>
  <si>
    <t>Gospodarka mieszkaniowa</t>
  </si>
  <si>
    <t>70005</t>
  </si>
  <si>
    <t>750</t>
  </si>
  <si>
    <t>urzędy wojewódzkie</t>
  </si>
  <si>
    <t>urzędy gmin (miast i miast na prawach powiatu)</t>
  </si>
  <si>
    <t>urzędy naczelnych organów władzy państwowej, kontroli i ochrony prawa</t>
  </si>
  <si>
    <t>754</t>
  </si>
  <si>
    <t>Bezpieczeństwo publiczne i ochrona przeciwpożarowa</t>
  </si>
  <si>
    <t>straż miejska</t>
  </si>
  <si>
    <t>podatek od nieruchomości</t>
  </si>
  <si>
    <t>758</t>
  </si>
  <si>
    <t>Różne rozliczenia</t>
  </si>
  <si>
    <t>szkoły podstawowe</t>
  </si>
  <si>
    <t>ośrodki pomocy społecznej</t>
  </si>
  <si>
    <t>Gospodarka komunalna i ochrona środowiska</t>
  </si>
  <si>
    <t>gospodarka ściekowa i ochrona wód</t>
  </si>
  <si>
    <t>921</t>
  </si>
  <si>
    <t>92116</t>
  </si>
  <si>
    <t>biblioteki</t>
  </si>
  <si>
    <t>razem</t>
  </si>
  <si>
    <t>801</t>
  </si>
  <si>
    <t>Oświata i wychowanie</t>
  </si>
  <si>
    <t>80101</t>
  </si>
  <si>
    <t xml:space="preserve">przedszkola </t>
  </si>
  <si>
    <t>gospodarka gruntami i nieruchomościami</t>
  </si>
  <si>
    <t>Dochody od osób prawnych, od osób fizycznych i od innych jednostek nieposiadających osobowości prawnej oraz wydatki związane z ich poborem</t>
  </si>
  <si>
    <t>Pomoc społeczna</t>
  </si>
  <si>
    <t>składki na ubezpieczenie zdrowotne opłacane za osoby pobierające niektóre świadczenia z pomocy społecznej, niektóre świadczenia rodzinne oraz za osoby uczestniczące w zajęciach w centrum integracji społecznej</t>
  </si>
  <si>
    <t>świadczenia rodzinne, świadczenia z funduszu alimentacyjnego oraz składki na ubezpieczenia emerytalne i rentowe z ubezpieczenia społecznego</t>
  </si>
  <si>
    <t>zasiłki stałe</t>
  </si>
  <si>
    <t>zmiana</t>
  </si>
  <si>
    <t>Kultura fizyczna i sport</t>
  </si>
  <si>
    <t>zadania w zakresie kultury fizycznej i sportu</t>
  </si>
  <si>
    <t xml:space="preserve">Burmistrza Trzcianki </t>
  </si>
  <si>
    <t>do Zarządzenia Nr 11/10</t>
  </si>
  <si>
    <t>z dnia 4 lutego 2010 r.</t>
  </si>
  <si>
    <t>01095</t>
  </si>
  <si>
    <t>0750</t>
  </si>
  <si>
    <t>dochody z najmu i dzierżawy składników majątkowych Skarbu Państwa, jednostek samorządu terytorialnego lub 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</si>
  <si>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</si>
  <si>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</si>
  <si>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0470</t>
  </si>
  <si>
    <t>wpływy z opłat za zarząd, użytkowanie i użytkowanie wieczyste nieruchomości</t>
  </si>
  <si>
    <t>dochody z najmu i dzierżawy składników majątkowych Skarbu Państwa, jednostek samorządu terytorialnego lub  innych jednostek zaliczanych do sektora finansów publicznych oraz innych umów 
o podobnym charakterze</t>
  </si>
  <si>
    <t>0760</t>
  </si>
  <si>
    <t>0920</t>
  </si>
  <si>
    <t>pozostałe odsetki</t>
  </si>
  <si>
    <t xml:space="preserve">Administracja publiczna </t>
  </si>
  <si>
    <t>dotacje celowe otrzymane z budżetu państwa na realizację zadań bieżących z zakresu administracji rządowej oraz innych zadań zleconych gminie (związkom gmin) ustawami</t>
  </si>
  <si>
    <t>0970</t>
  </si>
  <si>
    <t>wpływy z różnych dochodów</t>
  </si>
  <si>
    <t xml:space="preserve">Urzędy naczelnych organów władzy państwowej, kontroli i ochrony prawa oraz sądownictwa </t>
  </si>
  <si>
    <t>75416</t>
  </si>
  <si>
    <t>0570</t>
  </si>
  <si>
    <t xml:space="preserve">grzywny, mandaty i inne kary pieniężne od ludności </t>
  </si>
  <si>
    <t>756</t>
  </si>
  <si>
    <t xml:space="preserve">wpływy z podatku dochodowego od osób fizycznych </t>
  </si>
  <si>
    <t>0350</t>
  </si>
  <si>
    <t>podatek od działalności gospodarczej osób fizycznych, opłacany w formie karty podatkowej</t>
  </si>
  <si>
    <t>0910</t>
  </si>
  <si>
    <t>odsetki z tytułu nieterminowych wpłat z tytułu podatków i opłat</t>
  </si>
  <si>
    <t>75615</t>
  </si>
  <si>
    <t xml:space="preserve">wpływy z podatku rolnego, podatku leśnego, podatku od czynności cywilnoprawnych, podatków i opłat lokalnych od osób prawnych i innych jednostek organizacyjnych 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</si>
  <si>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</si>
  <si>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</si>
  <si>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</si>
  <si>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</si>
  <si>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</si>
  <si>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</si>
  <si>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</si>
  <si>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odsetki od nieterminowych wpłat 
z tytułu podatków i opłat</t>
  </si>
  <si>
    <t xml:space="preserve">wpływy z podatku rolnego, podatku leśnego,podatku od spadków i darowizn, podatku od czynności cywilnoprawnych oraz podatków i opłat lokalnych od osób fizycznych </t>
  </si>
  <si>
    <t>0370</t>
  </si>
  <si>
    <t>opłata od posiadania psów</t>
  </si>
  <si>
    <t>0430</t>
  </si>
  <si>
    <t>wpływy z opłaty targowej</t>
  </si>
  <si>
    <t>0500</t>
  </si>
  <si>
    <t>podatek od czynności cywilnoprawnych</t>
  </si>
  <si>
    <t>75618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</si>
  <si>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</si>
  <si>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</si>
  <si>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</si>
  <si>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</si>
  <si>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</si>
  <si>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</si>
  <si>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wydawanie zezwoleń na sprzedaż alkoholu</t>
  </si>
  <si>
    <t>0490</t>
  </si>
  <si>
    <t>wpływy z innych lokalnych opłat pobieranych przez jednostki samorządu terytorialnego na podstawie odrębnych ustaw</t>
  </si>
  <si>
    <t>75621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</si>
  <si>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</si>
  <si>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</si>
  <si>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</si>
  <si>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</si>
  <si>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</si>
  <si>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75801</t>
  </si>
  <si>
    <t>część oświatowa subwencji ogólnej dla jednostek samorządu terytorialnego</t>
  </si>
  <si>
    <t>subwencje ogólne z budżetu państwa</t>
  </si>
  <si>
    <t>75807</t>
  </si>
  <si>
    <t>część wyrównawcza subwencji ogólnej dla gmin</t>
  </si>
  <si>
    <t>różne rozliczenia finansowe</t>
  </si>
  <si>
    <t>75831</t>
  </si>
  <si>
    <t>część równoważąca subwencji ogólnej dla gmin</t>
  </si>
  <si>
    <t>0690</t>
  </si>
  <si>
    <t>wpływy z różnych opłat</t>
  </si>
  <si>
    <t>dotacje celowe otrzymane z gminy na zadania bieżące realizowane na podstawie porozumień  (umów) między jednostkami samorządu terytorialnego</t>
  </si>
  <si>
    <t>852</t>
  </si>
  <si>
    <t>dotacje celowe otrzymane z budżetu państwa na realizację własnych zadań bieżących gmin (związków gmin)</t>
  </si>
  <si>
    <t>85214</t>
  </si>
  <si>
    <t xml:space="preserve">zasiłki i pomoc w naturze oraz składki na ubezpieczenia społeczne </t>
  </si>
  <si>
    <t>85219</t>
  </si>
  <si>
    <t xml:space="preserve">pozostała działalność </t>
  </si>
  <si>
    <t>0740</t>
  </si>
  <si>
    <t>wpływy z dywidend</t>
  </si>
  <si>
    <t xml:space="preserve">Kultura i ochrona dziedzictwa narodowego </t>
  </si>
  <si>
    <t>dotacje celowe otrzymane z powiatu na zadania bieżące realizowane na podstawie porozumień  między jednostkami samorządu terytorialnego</t>
  </si>
  <si>
    <t>wpływy z tytułu przekształcenia prawa użytkowania wieczystego przysługującego osobom fizycznym w prawo własności</t>
  </si>
  <si>
    <t>rekompensaty utraconych dochodów w podatkach i opłatach lokalnych</t>
  </si>
  <si>
    <t>Plan finansowy dochodów budżetu gminy Trzcianka - plan na 2010 rok</t>
  </si>
  <si>
    <t xml:space="preserve">plan </t>
  </si>
  <si>
    <t>plan po 
zmianach</t>
  </si>
  <si>
    <t>Załącznik nr 1</t>
  </si>
  <si>
    <t>do Zarządzenia Nr 21/10</t>
  </si>
  <si>
    <t>z dnia 1 marca 2010 r.</t>
  </si>
  <si>
    <t>plan przed 
zmianą</t>
  </si>
  <si>
    <t>0960</t>
  </si>
  <si>
    <t>otrzymane spradki, zapisy i darowizny 
w postaci pieniężnej</t>
  </si>
  <si>
    <t>wpływy i wydatki związane z gromadzeniem środkó z opłat i kar za korzystanie ze środowiska</t>
  </si>
  <si>
    <t>pozostałe zadania w zakresie kultury</t>
  </si>
  <si>
    <t>Załącznik nr 1 do Zarządzenia nr 30/10</t>
  </si>
  <si>
    <t>Burmistrza Trzcianki z dnia 26 marca 2010 r. zmieniający</t>
  </si>
  <si>
    <t>załącznik nr 1 do Zarządzenia nr 21/10</t>
  </si>
  <si>
    <t>Burmistrza Trzcianki z dnia 1 marca 2010 r.</t>
  </si>
  <si>
    <t xml:space="preserve">Burmistrza Trzcianki z dnia 26 marca 2010 r. </t>
  </si>
  <si>
    <t>Załącznik nr 1 do Zarządzenia nr 43/10</t>
  </si>
  <si>
    <t>Burmistrza Trzcianki z dnia 27 kwietnia 2010 r. zmieniający</t>
  </si>
  <si>
    <t>0360</t>
  </si>
  <si>
    <t>podatek od spadków i darowizn</t>
  </si>
  <si>
    <t>Edukacyjna opieka wychowawcza</t>
  </si>
  <si>
    <t>pomoc materialna dla uczniów</t>
  </si>
  <si>
    <t xml:space="preserve">Burmistrza Trzcianki z dnia 27 kwietnia 2010 r. </t>
  </si>
  <si>
    <t>Załącznik nr 1 do Zarządzenia nr 59/10</t>
  </si>
  <si>
    <t>Burmistrza Trzcianki z dnia 19 maja 2010 r. zmieniający</t>
  </si>
  <si>
    <t>dotacje celowe otrzymane z budżetu państwa na realizację inwestycji i zakupów inwestycyjnych własnych gmin (związków gmin)</t>
  </si>
  <si>
    <t xml:space="preserve">Burmistrza Trzcianki z dnia 19 maja 2010 r. </t>
  </si>
  <si>
    <t>Załącznik nr 1 do Zarządzenia nr 66/10</t>
  </si>
  <si>
    <t>Burmistrza Trzcianki z dnia 26 maja 2010 r. zmieniający</t>
  </si>
  <si>
    <t>Wybory Prezydenta Rzeczypospolitej Polskiej</t>
  </si>
  <si>
    <t>dotacje otrzymane z państwowych funduszy celowych na realizację zadań bieżących jednostek sektora finansów publicznych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</si>
</sst>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</numFmts>
  <fonts count="42">
    <font>
      <sz val="10"/>
      <name val="Arial CE"/>
      <family val="0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3" fillId="0" borderId="0" xfId="0" applyNumberFormat="1" applyFont="1" applyAlignment="1">
      <alignment vertical="center"/>
    </xf>
    <xf numFmtId="0" fontId="2" fillId="33" borderId="10" xfId="0" applyFont="1" applyFill="1" applyBorder="1" applyAlignment="1" quotePrefix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 indent="1"/>
    </xf>
    <xf numFmtId="0" fontId="1" fillId="33" borderId="10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1" fillId="0" borderId="0" xfId="0" applyNumberFormat="1" applyFont="1" applyFill="1" applyAlignment="1">
      <alignment vertical="center"/>
    </xf>
    <xf numFmtId="0" fontId="1" fillId="33" borderId="10" xfId="0" applyFont="1" applyFill="1" applyBorder="1" applyAlignment="1" quotePrefix="1">
      <alignment horizontal="center" vertical="center" wrapText="1"/>
    </xf>
    <xf numFmtId="4" fontId="1" fillId="0" borderId="10" xfId="0" applyNumberFormat="1" applyFont="1" applyFill="1" applyBorder="1" applyAlignment="1">
      <alignment vertical="center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 quotePrefix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0" fontId="1" fillId="33" borderId="11" xfId="0" applyFont="1" applyFill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64" fontId="4" fillId="0" borderId="0" xfId="0" applyNumberFormat="1" applyFont="1" applyFill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left" vertical="center" indent="1"/>
    </xf>
    <xf numFmtId="4" fontId="2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indent="1"/>
    </xf>
    <xf numFmtId="4" fontId="1" fillId="0" borderId="1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1" fillId="33" borderId="12" xfId="0" applyFont="1" applyFill="1" applyBorder="1" applyAlignment="1" quotePrefix="1">
      <alignment horizontal="center" vertical="center" wrapText="1"/>
    </xf>
    <xf numFmtId="0" fontId="1" fillId="33" borderId="11" xfId="0" applyFont="1" applyFill="1" applyBorder="1" applyAlignment="1">
      <alignment horizontal="left" vertical="center" wrapText="1" indent="1"/>
    </xf>
    <xf numFmtId="0" fontId="1" fillId="33" borderId="12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 wrapText="1"/>
    </xf>
    <xf numFmtId="0" fontId="1" fillId="0" borderId="11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 wrapText="1"/>
    </xf>
    <xf numFmtId="0" fontId="7" fillId="0" borderId="11" xfId="0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center"/>
    </xf>
    <xf numFmtId="0" fontId="1" fillId="0" borderId="11" xfId="0" applyFont="1" applyFill="1" applyBorder="1" applyAlignment="1">
      <alignment horizontal="left" vertical="center" wrapText="1" indent="1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indent="1"/>
    </xf>
    <xf numFmtId="4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2" xfId="0" applyFont="1" applyFill="1" applyBorder="1" applyAlignment="1" quotePrefix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1" width="5.25390625" style="2" customWidth="1"/>
    <col min="2" max="2" width="7.25390625" style="2" bestFit="1" customWidth="1"/>
    <col min="3" max="3" width="5.00390625" style="2" bestFit="1" customWidth="1"/>
    <col min="4" max="4" width="34.25390625" style="2" customWidth="1"/>
    <col min="5" max="6" width="14.625" style="5" hidden="1" customWidth="1"/>
    <col min="7" max="7" width="12.25390625" style="5" hidden="1" customWidth="1"/>
    <col min="8" max="8" width="18.375" style="5" hidden="1" customWidth="1"/>
    <col min="9" max="14" width="14.625" style="5" hidden="1" customWidth="1"/>
    <col min="15" max="17" width="14.625" style="5" customWidth="1"/>
  </cols>
  <sheetData>
    <row r="1" spans="1:17" ht="12.75">
      <c r="A1" s="12"/>
      <c r="B1" s="12"/>
      <c r="C1" s="12"/>
      <c r="D1" s="12"/>
      <c r="E1" s="13"/>
      <c r="F1" s="13" t="s">
        <v>128</v>
      </c>
      <c r="G1" s="13"/>
      <c r="H1" s="13" t="s">
        <v>128</v>
      </c>
      <c r="I1" s="13" t="s">
        <v>136</v>
      </c>
      <c r="J1" s="13"/>
      <c r="K1" s="13" t="s">
        <v>141</v>
      </c>
      <c r="L1" s="13"/>
      <c r="M1" s="13" t="s">
        <v>148</v>
      </c>
      <c r="N1" s="13"/>
      <c r="O1" s="13" t="s">
        <v>152</v>
      </c>
      <c r="P1" s="13"/>
      <c r="Q1" s="13"/>
    </row>
    <row r="2" spans="1:17" ht="12.75">
      <c r="A2" s="12"/>
      <c r="B2" s="12"/>
      <c r="C2" s="12"/>
      <c r="D2" s="12"/>
      <c r="E2" s="13"/>
      <c r="F2" s="13" t="s">
        <v>42</v>
      </c>
      <c r="G2" s="13"/>
      <c r="H2" s="13" t="s">
        <v>129</v>
      </c>
      <c r="I2" s="13" t="s">
        <v>137</v>
      </c>
      <c r="J2" s="13"/>
      <c r="K2" s="13" t="s">
        <v>142</v>
      </c>
      <c r="L2" s="13"/>
      <c r="M2" s="13" t="s">
        <v>149</v>
      </c>
      <c r="N2" s="13"/>
      <c r="O2" s="13" t="s">
        <v>153</v>
      </c>
      <c r="P2" s="13"/>
      <c r="Q2" s="13"/>
    </row>
    <row r="3" spans="1:17" ht="12.75">
      <c r="A3" s="12"/>
      <c r="B3" s="12"/>
      <c r="C3" s="12"/>
      <c r="D3" s="12"/>
      <c r="E3" s="13"/>
      <c r="F3" s="13" t="s">
        <v>41</v>
      </c>
      <c r="G3" s="13"/>
      <c r="H3" s="13" t="s">
        <v>41</v>
      </c>
      <c r="I3" s="13" t="s">
        <v>138</v>
      </c>
      <c r="J3" s="13"/>
      <c r="K3" s="13" t="s">
        <v>136</v>
      </c>
      <c r="L3" s="13"/>
      <c r="M3" s="13" t="s">
        <v>141</v>
      </c>
      <c r="N3" s="13"/>
      <c r="O3" s="13" t="s">
        <v>148</v>
      </c>
      <c r="P3" s="13"/>
      <c r="Q3" s="13"/>
    </row>
    <row r="4" spans="1:17" ht="12.75">
      <c r="A4" s="12"/>
      <c r="B4" s="12"/>
      <c r="C4" s="12"/>
      <c r="D4" s="12"/>
      <c r="E4" s="13"/>
      <c r="F4" s="13" t="s">
        <v>43</v>
      </c>
      <c r="G4" s="13"/>
      <c r="H4" s="13" t="s">
        <v>130</v>
      </c>
      <c r="I4" s="13" t="s">
        <v>139</v>
      </c>
      <c r="J4" s="13"/>
      <c r="K4" s="13" t="s">
        <v>140</v>
      </c>
      <c r="L4" s="13"/>
      <c r="M4" s="13" t="s">
        <v>147</v>
      </c>
      <c r="N4" s="13"/>
      <c r="O4" s="13" t="s">
        <v>151</v>
      </c>
      <c r="P4" s="13"/>
      <c r="Q4" s="13"/>
    </row>
    <row r="5" spans="1:17" ht="18.75" customHeight="1">
      <c r="A5" s="24" t="s">
        <v>125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2" customFormat="1" ht="24.75" customHeight="1">
      <c r="A6" s="25" t="s">
        <v>0</v>
      </c>
      <c r="B6" s="26" t="s">
        <v>1</v>
      </c>
      <c r="C6" s="27" t="s">
        <v>2</v>
      </c>
      <c r="D6" s="25" t="s">
        <v>3</v>
      </c>
      <c r="E6" s="28" t="s">
        <v>126</v>
      </c>
      <c r="F6" s="28" t="s">
        <v>38</v>
      </c>
      <c r="G6" s="60" t="s">
        <v>127</v>
      </c>
      <c r="H6" s="28" t="s">
        <v>38</v>
      </c>
      <c r="I6" s="60" t="s">
        <v>131</v>
      </c>
      <c r="J6" s="28" t="s">
        <v>38</v>
      </c>
      <c r="K6" s="60" t="s">
        <v>127</v>
      </c>
      <c r="L6" s="28" t="s">
        <v>38</v>
      </c>
      <c r="M6" s="60" t="s">
        <v>126</v>
      </c>
      <c r="N6" s="28" t="s">
        <v>38</v>
      </c>
      <c r="O6" s="60" t="s">
        <v>126</v>
      </c>
      <c r="P6" s="28" t="s">
        <v>38</v>
      </c>
      <c r="Q6" s="60" t="s">
        <v>127</v>
      </c>
    </row>
    <row r="7" spans="1:17" s="2" customFormat="1" ht="19.5" customHeight="1">
      <c r="A7" s="29" t="s">
        <v>4</v>
      </c>
      <c r="B7" s="26"/>
      <c r="C7" s="27"/>
      <c r="D7" s="30" t="s">
        <v>5</v>
      </c>
      <c r="E7" s="31">
        <f aca="true" t="shared" si="0" ref="E7:Q7">SUM(E8)</f>
        <v>639800</v>
      </c>
      <c r="F7" s="31">
        <f t="shared" si="0"/>
        <v>0</v>
      </c>
      <c r="G7" s="31">
        <f t="shared" si="0"/>
        <v>639800</v>
      </c>
      <c r="H7" s="31">
        <f t="shared" si="0"/>
        <v>0</v>
      </c>
      <c r="I7" s="31">
        <f t="shared" si="0"/>
        <v>639800</v>
      </c>
      <c r="J7" s="31">
        <f t="shared" si="0"/>
        <v>0</v>
      </c>
      <c r="K7" s="31">
        <f t="shared" si="0"/>
        <v>639800</v>
      </c>
      <c r="L7" s="31">
        <f t="shared" si="0"/>
        <v>0</v>
      </c>
      <c r="M7" s="31">
        <f t="shared" si="0"/>
        <v>639800</v>
      </c>
      <c r="N7" s="31">
        <f t="shared" si="0"/>
        <v>0</v>
      </c>
      <c r="O7" s="31">
        <f t="shared" si="0"/>
        <v>639800</v>
      </c>
      <c r="P7" s="31">
        <f t="shared" si="0"/>
        <v>271797</v>
      </c>
      <c r="Q7" s="31">
        <f t="shared" si="0"/>
        <v>911597</v>
      </c>
    </row>
    <row r="8" spans="1:17" s="4" customFormat="1" ht="19.5" customHeight="1">
      <c r="A8" s="18"/>
      <c r="B8" s="32" t="s">
        <v>44</v>
      </c>
      <c r="C8" s="33"/>
      <c r="D8" s="34" t="s">
        <v>6</v>
      </c>
      <c r="E8" s="35">
        <f aca="true" t="shared" si="1" ref="E8:K8">SUM(E9:E10)</f>
        <v>639800</v>
      </c>
      <c r="F8" s="35">
        <f t="shared" si="1"/>
        <v>0</v>
      </c>
      <c r="G8" s="35">
        <f t="shared" si="1"/>
        <v>639800</v>
      </c>
      <c r="H8" s="35">
        <f t="shared" si="1"/>
        <v>0</v>
      </c>
      <c r="I8" s="35">
        <f t="shared" si="1"/>
        <v>639800</v>
      </c>
      <c r="J8" s="35">
        <f t="shared" si="1"/>
        <v>0</v>
      </c>
      <c r="K8" s="35">
        <f t="shared" si="1"/>
        <v>639800</v>
      </c>
      <c r="L8" s="35">
        <f>SUM(L9:L10)</f>
        <v>0</v>
      </c>
      <c r="M8" s="35">
        <f>SUM(M9:M10)</f>
        <v>639800</v>
      </c>
      <c r="N8" s="35">
        <f>SUM(N9:N10)</f>
        <v>0</v>
      </c>
      <c r="O8" s="35">
        <f>SUM(O9:O11)</f>
        <v>639800</v>
      </c>
      <c r="P8" s="35">
        <f>SUM(P9:P11)</f>
        <v>271797</v>
      </c>
      <c r="Q8" s="35">
        <f>SUM(Q9:Q11)</f>
        <v>911597</v>
      </c>
    </row>
    <row r="9" spans="1:17" s="4" customFormat="1" ht="67.5">
      <c r="A9" s="18"/>
      <c r="B9" s="11"/>
      <c r="C9" s="19" t="s">
        <v>45</v>
      </c>
      <c r="D9" s="17" t="s">
        <v>46</v>
      </c>
      <c r="E9" s="35">
        <f>110000+9800</f>
        <v>119800</v>
      </c>
      <c r="F9" s="35"/>
      <c r="G9" s="35">
        <f>SUM(E9:F9)</f>
        <v>119800</v>
      </c>
      <c r="H9" s="35"/>
      <c r="I9" s="35">
        <f>SUM(G9:H9)</f>
        <v>119800</v>
      </c>
      <c r="J9" s="35"/>
      <c r="K9" s="35">
        <f>SUM(I9:J9)</f>
        <v>119800</v>
      </c>
      <c r="L9" s="35"/>
      <c r="M9" s="35">
        <f>SUM(K9:L9)</f>
        <v>119800</v>
      </c>
      <c r="N9" s="35"/>
      <c r="O9" s="35">
        <f>SUM(M9:N9)</f>
        <v>119800</v>
      </c>
      <c r="P9" s="35"/>
      <c r="Q9" s="35">
        <f>SUM(O9:P9)</f>
        <v>119800</v>
      </c>
    </row>
    <row r="10" spans="1:17" s="4" customFormat="1" ht="33.75">
      <c r="A10" s="18"/>
      <c r="B10" s="11"/>
      <c r="C10" s="19" t="s">
        <v>47</v>
      </c>
      <c r="D10" s="17" t="s">
        <v>48</v>
      </c>
      <c r="E10" s="35">
        <v>520000</v>
      </c>
      <c r="F10" s="35"/>
      <c r="G10" s="35">
        <f>SUM(E10:F10)</f>
        <v>520000</v>
      </c>
      <c r="H10" s="35"/>
      <c r="I10" s="35">
        <f>SUM(G10:H10)</f>
        <v>520000</v>
      </c>
      <c r="J10" s="35"/>
      <c r="K10" s="35">
        <f>SUM(I10:J10)</f>
        <v>520000</v>
      </c>
      <c r="L10" s="35"/>
      <c r="M10" s="35">
        <f>SUM(K10:L10)</f>
        <v>520000</v>
      </c>
      <c r="N10" s="35"/>
      <c r="O10" s="35">
        <f>SUM(M10:N10)</f>
        <v>520000</v>
      </c>
      <c r="P10" s="35"/>
      <c r="Q10" s="35">
        <f>SUM(O10:P10)</f>
        <v>520000</v>
      </c>
    </row>
    <row r="11" spans="1:17" s="4" customFormat="1" ht="56.25">
      <c r="A11" s="18"/>
      <c r="B11" s="11"/>
      <c r="C11" s="19">
        <v>2010</v>
      </c>
      <c r="D11" s="17" t="s">
        <v>56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>
        <v>0</v>
      </c>
      <c r="P11" s="35">
        <v>271797</v>
      </c>
      <c r="Q11" s="35">
        <f>SUM(O11:P11)</f>
        <v>271797</v>
      </c>
    </row>
    <row r="12" spans="1:17" s="1" customFormat="1" ht="24" customHeight="1">
      <c r="A12" s="36" t="s">
        <v>7</v>
      </c>
      <c r="B12" s="37"/>
      <c r="C12" s="38"/>
      <c r="D12" s="39" t="s">
        <v>8</v>
      </c>
      <c r="E12" s="40">
        <f aca="true" t="shared" si="2" ref="E12:Q12">SUM(E13,)</f>
        <v>4836700</v>
      </c>
      <c r="F12" s="40">
        <f t="shared" si="2"/>
        <v>0</v>
      </c>
      <c r="G12" s="40">
        <f t="shared" si="2"/>
        <v>4836700</v>
      </c>
      <c r="H12" s="40">
        <f t="shared" si="2"/>
        <v>0</v>
      </c>
      <c r="I12" s="40">
        <f t="shared" si="2"/>
        <v>4836700</v>
      </c>
      <c r="J12" s="40">
        <f t="shared" si="2"/>
        <v>30000</v>
      </c>
      <c r="K12" s="40">
        <f t="shared" si="2"/>
        <v>4866700</v>
      </c>
      <c r="L12" s="40">
        <f t="shared" si="2"/>
        <v>131000</v>
      </c>
      <c r="M12" s="40">
        <f t="shared" si="2"/>
        <v>4997700</v>
      </c>
      <c r="N12" s="40">
        <f t="shared" si="2"/>
        <v>0</v>
      </c>
      <c r="O12" s="40">
        <f t="shared" si="2"/>
        <v>4997700</v>
      </c>
      <c r="P12" s="40">
        <f t="shared" si="2"/>
        <v>0</v>
      </c>
      <c r="Q12" s="40">
        <f t="shared" si="2"/>
        <v>4997700</v>
      </c>
    </row>
    <row r="13" spans="1:17" s="4" customFormat="1" ht="24" customHeight="1">
      <c r="A13" s="16"/>
      <c r="B13" s="41" t="s">
        <v>9</v>
      </c>
      <c r="C13" s="33"/>
      <c r="D13" s="17" t="s">
        <v>32</v>
      </c>
      <c r="E13" s="15">
        <f>SUM(E14:E18)</f>
        <v>4836700</v>
      </c>
      <c r="F13" s="15">
        <f>SUM(F14:F18)</f>
        <v>0</v>
      </c>
      <c r="G13" s="15">
        <f>SUM(G14:G18)</f>
        <v>4836700</v>
      </c>
      <c r="H13" s="15">
        <f>SUM(H14:H18)</f>
        <v>0</v>
      </c>
      <c r="I13" s="15">
        <f aca="true" t="shared" si="3" ref="I13:O13">SUM(I14:I19)</f>
        <v>4836700</v>
      </c>
      <c r="J13" s="15">
        <f t="shared" si="3"/>
        <v>30000</v>
      </c>
      <c r="K13" s="15">
        <f t="shared" si="3"/>
        <v>4866700</v>
      </c>
      <c r="L13" s="15">
        <f t="shared" si="3"/>
        <v>131000</v>
      </c>
      <c r="M13" s="15">
        <f t="shared" si="3"/>
        <v>4997700</v>
      </c>
      <c r="N13" s="15">
        <f t="shared" si="3"/>
        <v>0</v>
      </c>
      <c r="O13" s="15">
        <f t="shared" si="3"/>
        <v>4997700</v>
      </c>
      <c r="P13" s="15">
        <f>SUM(P14:P19)</f>
        <v>0</v>
      </c>
      <c r="Q13" s="15">
        <f>SUM(Q14:Q19)</f>
        <v>4997700</v>
      </c>
    </row>
    <row r="14" spans="1:17" s="4" customFormat="1" ht="24" customHeight="1">
      <c r="A14" s="16"/>
      <c r="B14" s="11"/>
      <c r="C14" s="19" t="s">
        <v>49</v>
      </c>
      <c r="D14" s="17" t="s">
        <v>50</v>
      </c>
      <c r="E14" s="15">
        <v>120000</v>
      </c>
      <c r="F14" s="15"/>
      <c r="G14" s="15">
        <f>SUM(E14:F14)</f>
        <v>120000</v>
      </c>
      <c r="H14" s="15"/>
      <c r="I14" s="15">
        <f>SUM(G14:H14)</f>
        <v>120000</v>
      </c>
      <c r="J14" s="15"/>
      <c r="K14" s="15">
        <f aca="true" t="shared" si="4" ref="K14:K19">SUM(I14:J14)</f>
        <v>120000</v>
      </c>
      <c r="L14" s="15"/>
      <c r="M14" s="15">
        <f aca="true" t="shared" si="5" ref="M14:M19">SUM(K14:L14)</f>
        <v>120000</v>
      </c>
      <c r="N14" s="15"/>
      <c r="O14" s="15">
        <f aca="true" t="shared" si="6" ref="O14:O19">SUM(M14:N14)</f>
        <v>120000</v>
      </c>
      <c r="P14" s="15"/>
      <c r="Q14" s="15">
        <f aca="true" t="shared" si="7" ref="Q14:Q19">SUM(O14:P14)</f>
        <v>120000</v>
      </c>
    </row>
    <row r="15" spans="1:17" s="4" customFormat="1" ht="67.5">
      <c r="A15" s="16"/>
      <c r="B15" s="11"/>
      <c r="C15" s="42" t="s">
        <v>45</v>
      </c>
      <c r="D15" s="17" t="s">
        <v>51</v>
      </c>
      <c r="E15" s="15">
        <f>1850000+16000+82000+8000+4000</f>
        <v>1960000</v>
      </c>
      <c r="F15" s="15"/>
      <c r="G15" s="15">
        <f>SUM(E15:F15)</f>
        <v>1960000</v>
      </c>
      <c r="H15" s="15"/>
      <c r="I15" s="15">
        <f>SUM(G15:H15)</f>
        <v>1960000</v>
      </c>
      <c r="J15" s="15"/>
      <c r="K15" s="15">
        <f t="shared" si="4"/>
        <v>1960000</v>
      </c>
      <c r="L15" s="15"/>
      <c r="M15" s="15">
        <f t="shared" si="5"/>
        <v>1960000</v>
      </c>
      <c r="N15" s="15"/>
      <c r="O15" s="15">
        <f t="shared" si="6"/>
        <v>1960000</v>
      </c>
      <c r="P15" s="15"/>
      <c r="Q15" s="15">
        <f t="shared" si="7"/>
        <v>1960000</v>
      </c>
    </row>
    <row r="16" spans="1:17" s="4" customFormat="1" ht="33.75">
      <c r="A16" s="16"/>
      <c r="B16" s="11"/>
      <c r="C16" s="42" t="s">
        <v>52</v>
      </c>
      <c r="D16" s="17" t="s">
        <v>123</v>
      </c>
      <c r="E16" s="15">
        <v>30000</v>
      </c>
      <c r="F16" s="15"/>
      <c r="G16" s="15">
        <f>SUM(E16:F16)</f>
        <v>30000</v>
      </c>
      <c r="H16" s="15"/>
      <c r="I16" s="15">
        <f>SUM(G16:H16)</f>
        <v>30000</v>
      </c>
      <c r="J16" s="15"/>
      <c r="K16" s="15">
        <f t="shared" si="4"/>
        <v>30000</v>
      </c>
      <c r="L16" s="15">
        <v>131000</v>
      </c>
      <c r="M16" s="15">
        <f t="shared" si="5"/>
        <v>161000</v>
      </c>
      <c r="N16" s="15"/>
      <c r="O16" s="15">
        <f t="shared" si="6"/>
        <v>161000</v>
      </c>
      <c r="P16" s="15"/>
      <c r="Q16" s="15">
        <f t="shared" si="7"/>
        <v>161000</v>
      </c>
    </row>
    <row r="17" spans="1:17" s="4" customFormat="1" ht="33.75">
      <c r="A17" s="16"/>
      <c r="B17" s="11"/>
      <c r="C17" s="42" t="s">
        <v>47</v>
      </c>
      <c r="D17" s="17" t="s">
        <v>48</v>
      </c>
      <c r="E17" s="15">
        <f>150000+450000+1300000+800000+9900+4800+2000</f>
        <v>2716700</v>
      </c>
      <c r="F17" s="15"/>
      <c r="G17" s="15">
        <f>SUM(E17:F17)</f>
        <v>2716700</v>
      </c>
      <c r="H17" s="15"/>
      <c r="I17" s="15">
        <f>SUM(G17:H17)</f>
        <v>2716700</v>
      </c>
      <c r="J17" s="15"/>
      <c r="K17" s="15">
        <f t="shared" si="4"/>
        <v>2716700</v>
      </c>
      <c r="L17" s="15"/>
      <c r="M17" s="15">
        <f t="shared" si="5"/>
        <v>2716700</v>
      </c>
      <c r="N17" s="15"/>
      <c r="O17" s="15">
        <f t="shared" si="6"/>
        <v>2716700</v>
      </c>
      <c r="P17" s="15"/>
      <c r="Q17" s="15">
        <f t="shared" si="7"/>
        <v>2716700</v>
      </c>
    </row>
    <row r="18" spans="1:17" s="4" customFormat="1" ht="21.75" customHeight="1">
      <c r="A18" s="16"/>
      <c r="B18" s="11"/>
      <c r="C18" s="42" t="s">
        <v>53</v>
      </c>
      <c r="D18" s="17" t="s">
        <v>54</v>
      </c>
      <c r="E18" s="15">
        <v>10000</v>
      </c>
      <c r="F18" s="15"/>
      <c r="G18" s="15">
        <f>SUM(E18:F18)</f>
        <v>10000</v>
      </c>
      <c r="H18" s="15"/>
      <c r="I18" s="15">
        <f>SUM(G18:H18)</f>
        <v>10000</v>
      </c>
      <c r="J18" s="15"/>
      <c r="K18" s="15">
        <f t="shared" si="4"/>
        <v>10000</v>
      </c>
      <c r="L18" s="15"/>
      <c r="M18" s="15">
        <f t="shared" si="5"/>
        <v>10000</v>
      </c>
      <c r="N18" s="15"/>
      <c r="O18" s="15">
        <f t="shared" si="6"/>
        <v>10000</v>
      </c>
      <c r="P18" s="15"/>
      <c r="Q18" s="15">
        <f t="shared" si="7"/>
        <v>10000</v>
      </c>
    </row>
    <row r="19" spans="1:17" s="4" customFormat="1" ht="22.5">
      <c r="A19" s="16"/>
      <c r="B19" s="11"/>
      <c r="C19" s="42" t="s">
        <v>132</v>
      </c>
      <c r="D19" s="17" t="s">
        <v>133</v>
      </c>
      <c r="E19" s="15"/>
      <c r="F19" s="15"/>
      <c r="G19" s="15"/>
      <c r="H19" s="15"/>
      <c r="I19" s="15">
        <v>0</v>
      </c>
      <c r="J19" s="15">
        <v>30000</v>
      </c>
      <c r="K19" s="15">
        <f t="shared" si="4"/>
        <v>30000</v>
      </c>
      <c r="L19" s="15"/>
      <c r="M19" s="15">
        <f t="shared" si="5"/>
        <v>30000</v>
      </c>
      <c r="N19" s="15"/>
      <c r="O19" s="15">
        <f t="shared" si="6"/>
        <v>30000</v>
      </c>
      <c r="P19" s="15"/>
      <c r="Q19" s="15">
        <f t="shared" si="7"/>
        <v>30000</v>
      </c>
    </row>
    <row r="20" spans="1:17" s="1" customFormat="1" ht="18.75" customHeight="1">
      <c r="A20" s="36" t="s">
        <v>10</v>
      </c>
      <c r="B20" s="37"/>
      <c r="C20" s="38"/>
      <c r="D20" s="39" t="s">
        <v>55</v>
      </c>
      <c r="E20" s="40">
        <f aca="true" t="shared" si="8" ref="E20:K20">SUM(E21,E23)</f>
        <v>168600</v>
      </c>
      <c r="F20" s="40">
        <f t="shared" si="8"/>
        <v>0</v>
      </c>
      <c r="G20" s="40">
        <f t="shared" si="8"/>
        <v>168600</v>
      </c>
      <c r="H20" s="40">
        <f t="shared" si="8"/>
        <v>0</v>
      </c>
      <c r="I20" s="40">
        <f t="shared" si="8"/>
        <v>168600</v>
      </c>
      <c r="J20" s="40">
        <f t="shared" si="8"/>
        <v>0</v>
      </c>
      <c r="K20" s="40">
        <f t="shared" si="8"/>
        <v>168600</v>
      </c>
      <c r="L20" s="40">
        <f aca="true" t="shared" si="9" ref="L20:Q20">SUM(L21,L23)</f>
        <v>0</v>
      </c>
      <c r="M20" s="40">
        <f t="shared" si="9"/>
        <v>168600</v>
      </c>
      <c r="N20" s="40">
        <f t="shared" si="9"/>
        <v>0</v>
      </c>
      <c r="O20" s="40">
        <f t="shared" si="9"/>
        <v>168600</v>
      </c>
      <c r="P20" s="40">
        <f t="shared" si="9"/>
        <v>0</v>
      </c>
      <c r="Q20" s="40">
        <f t="shared" si="9"/>
        <v>168600</v>
      </c>
    </row>
    <row r="21" spans="1:17" s="4" customFormat="1" ht="18" customHeight="1">
      <c r="A21" s="16"/>
      <c r="B21" s="41">
        <v>75011</v>
      </c>
      <c r="C21" s="33"/>
      <c r="D21" s="17" t="s">
        <v>11</v>
      </c>
      <c r="E21" s="15">
        <f aca="true" t="shared" si="10" ref="E21:Q21">SUM(E22:E22)</f>
        <v>156600</v>
      </c>
      <c r="F21" s="15">
        <f t="shared" si="10"/>
        <v>0</v>
      </c>
      <c r="G21" s="15">
        <f t="shared" si="10"/>
        <v>156600</v>
      </c>
      <c r="H21" s="15">
        <f t="shared" si="10"/>
        <v>0</v>
      </c>
      <c r="I21" s="15">
        <f t="shared" si="10"/>
        <v>156600</v>
      </c>
      <c r="J21" s="15">
        <f t="shared" si="10"/>
        <v>0</v>
      </c>
      <c r="K21" s="15">
        <f t="shared" si="10"/>
        <v>156600</v>
      </c>
      <c r="L21" s="15">
        <f t="shared" si="10"/>
        <v>0</v>
      </c>
      <c r="M21" s="15">
        <f t="shared" si="10"/>
        <v>156600</v>
      </c>
      <c r="N21" s="15">
        <f t="shared" si="10"/>
        <v>0</v>
      </c>
      <c r="O21" s="15">
        <f t="shared" si="10"/>
        <v>156600</v>
      </c>
      <c r="P21" s="15">
        <f t="shared" si="10"/>
        <v>0</v>
      </c>
      <c r="Q21" s="15">
        <f t="shared" si="10"/>
        <v>156600</v>
      </c>
    </row>
    <row r="22" spans="1:17" s="4" customFormat="1" ht="56.25">
      <c r="A22" s="16"/>
      <c r="B22" s="11"/>
      <c r="C22" s="42">
        <v>2010</v>
      </c>
      <c r="D22" s="17" t="s">
        <v>56</v>
      </c>
      <c r="E22" s="35">
        <v>156600</v>
      </c>
      <c r="F22" s="35"/>
      <c r="G22" s="35">
        <f>SUM(E22:F22)</f>
        <v>156600</v>
      </c>
      <c r="H22" s="35"/>
      <c r="I22" s="35">
        <f>SUM(G22:H22)</f>
        <v>156600</v>
      </c>
      <c r="J22" s="35"/>
      <c r="K22" s="35">
        <f>SUM(I22:J22)</f>
        <v>156600</v>
      </c>
      <c r="L22" s="35"/>
      <c r="M22" s="35">
        <f>SUM(K22:L22)</f>
        <v>156600</v>
      </c>
      <c r="N22" s="35"/>
      <c r="O22" s="35">
        <f>SUM(M22:N22)</f>
        <v>156600</v>
      </c>
      <c r="P22" s="35"/>
      <c r="Q22" s="35">
        <f>SUM(O22:P22)</f>
        <v>156600</v>
      </c>
    </row>
    <row r="23" spans="1:17" s="4" customFormat="1" ht="24" customHeight="1">
      <c r="A23" s="16"/>
      <c r="B23" s="11">
        <v>75023</v>
      </c>
      <c r="C23" s="42"/>
      <c r="D23" s="10" t="s">
        <v>12</v>
      </c>
      <c r="E23" s="15">
        <f aca="true" t="shared" si="11" ref="E23:Q23">SUM(E24)</f>
        <v>12000</v>
      </c>
      <c r="F23" s="15">
        <f t="shared" si="11"/>
        <v>0</v>
      </c>
      <c r="G23" s="15">
        <f t="shared" si="11"/>
        <v>12000</v>
      </c>
      <c r="H23" s="15">
        <f t="shared" si="11"/>
        <v>0</v>
      </c>
      <c r="I23" s="15">
        <f t="shared" si="11"/>
        <v>12000</v>
      </c>
      <c r="J23" s="15">
        <f t="shared" si="11"/>
        <v>0</v>
      </c>
      <c r="K23" s="15">
        <f t="shared" si="11"/>
        <v>12000</v>
      </c>
      <c r="L23" s="15">
        <f t="shared" si="11"/>
        <v>0</v>
      </c>
      <c r="M23" s="15">
        <f t="shared" si="11"/>
        <v>12000</v>
      </c>
      <c r="N23" s="15">
        <f t="shared" si="11"/>
        <v>0</v>
      </c>
      <c r="O23" s="15">
        <f t="shared" si="11"/>
        <v>12000</v>
      </c>
      <c r="P23" s="15">
        <f t="shared" si="11"/>
        <v>0</v>
      </c>
      <c r="Q23" s="15">
        <f t="shared" si="11"/>
        <v>12000</v>
      </c>
    </row>
    <row r="24" spans="1:17" s="4" customFormat="1" ht="21.75" customHeight="1">
      <c r="A24" s="16"/>
      <c r="B24" s="11"/>
      <c r="C24" s="42" t="s">
        <v>57</v>
      </c>
      <c r="D24" s="17" t="s">
        <v>58</v>
      </c>
      <c r="E24" s="15">
        <v>12000</v>
      </c>
      <c r="F24" s="15"/>
      <c r="G24" s="15">
        <f>SUM(E24:F24)</f>
        <v>12000</v>
      </c>
      <c r="H24" s="15"/>
      <c r="I24" s="15">
        <f>SUM(G24:H24)</f>
        <v>12000</v>
      </c>
      <c r="J24" s="15"/>
      <c r="K24" s="15">
        <f>SUM(I24:J24)</f>
        <v>12000</v>
      </c>
      <c r="L24" s="15"/>
      <c r="M24" s="15">
        <f>SUM(K24:L24)</f>
        <v>12000</v>
      </c>
      <c r="N24" s="15"/>
      <c r="O24" s="15">
        <f>SUM(M24:N24)</f>
        <v>12000</v>
      </c>
      <c r="P24" s="15"/>
      <c r="Q24" s="15">
        <f>SUM(O24:P24)</f>
        <v>12000</v>
      </c>
    </row>
    <row r="25" spans="1:17" s="1" customFormat="1" ht="36">
      <c r="A25" s="36">
        <v>751</v>
      </c>
      <c r="B25" s="26"/>
      <c r="C25" s="27"/>
      <c r="D25" s="39" t="s">
        <v>59</v>
      </c>
      <c r="E25" s="40">
        <f aca="true" t="shared" si="12" ref="E25:Q26">SUM(E26)</f>
        <v>3952</v>
      </c>
      <c r="F25" s="40">
        <f t="shared" si="12"/>
        <v>0</v>
      </c>
      <c r="G25" s="40">
        <f t="shared" si="12"/>
        <v>3952</v>
      </c>
      <c r="H25" s="40">
        <f t="shared" si="12"/>
        <v>0</v>
      </c>
      <c r="I25" s="40">
        <f t="shared" si="12"/>
        <v>3952</v>
      </c>
      <c r="J25" s="40">
        <f t="shared" si="12"/>
        <v>0</v>
      </c>
      <c r="K25" s="40">
        <f t="shared" si="12"/>
        <v>3952</v>
      </c>
      <c r="L25" s="40">
        <f t="shared" si="12"/>
        <v>0</v>
      </c>
      <c r="M25" s="40">
        <f t="shared" si="12"/>
        <v>3952</v>
      </c>
      <c r="N25" s="40">
        <f t="shared" si="12"/>
        <v>0</v>
      </c>
      <c r="O25" s="40">
        <f>SUM(O26,O28)</f>
        <v>3952</v>
      </c>
      <c r="P25" s="40">
        <f>SUM(P26,P28)</f>
        <v>20663</v>
      </c>
      <c r="Q25" s="40">
        <f>SUM(Q26,Q28)</f>
        <v>24615</v>
      </c>
    </row>
    <row r="26" spans="1:17" s="4" customFormat="1" ht="22.5">
      <c r="A26" s="18"/>
      <c r="B26" s="41">
        <v>75101</v>
      </c>
      <c r="C26" s="33"/>
      <c r="D26" s="17" t="s">
        <v>13</v>
      </c>
      <c r="E26" s="15">
        <f t="shared" si="12"/>
        <v>3952</v>
      </c>
      <c r="F26" s="15">
        <f t="shared" si="12"/>
        <v>0</v>
      </c>
      <c r="G26" s="15">
        <f t="shared" si="12"/>
        <v>3952</v>
      </c>
      <c r="H26" s="15">
        <f t="shared" si="12"/>
        <v>0</v>
      </c>
      <c r="I26" s="15">
        <f t="shared" si="12"/>
        <v>3952</v>
      </c>
      <c r="J26" s="15">
        <f t="shared" si="12"/>
        <v>0</v>
      </c>
      <c r="K26" s="15">
        <f t="shared" si="12"/>
        <v>3952</v>
      </c>
      <c r="L26" s="15">
        <f t="shared" si="12"/>
        <v>0</v>
      </c>
      <c r="M26" s="15">
        <f t="shared" si="12"/>
        <v>3952</v>
      </c>
      <c r="N26" s="15">
        <f t="shared" si="12"/>
        <v>0</v>
      </c>
      <c r="O26" s="15">
        <f t="shared" si="12"/>
        <v>3952</v>
      </c>
      <c r="P26" s="15">
        <f t="shared" si="12"/>
        <v>0</v>
      </c>
      <c r="Q26" s="15">
        <f t="shared" si="12"/>
        <v>3952</v>
      </c>
    </row>
    <row r="27" spans="1:17" s="4" customFormat="1" ht="56.25">
      <c r="A27" s="18"/>
      <c r="B27" s="41"/>
      <c r="C27" s="33">
        <v>2010</v>
      </c>
      <c r="D27" s="17" t="s">
        <v>56</v>
      </c>
      <c r="E27" s="15">
        <v>3952</v>
      </c>
      <c r="F27" s="15"/>
      <c r="G27" s="15">
        <f>SUM(E27:F27)</f>
        <v>3952</v>
      </c>
      <c r="H27" s="15"/>
      <c r="I27" s="15">
        <f>SUM(G27:H27)</f>
        <v>3952</v>
      </c>
      <c r="J27" s="15"/>
      <c r="K27" s="15">
        <f>SUM(I27:J27)</f>
        <v>3952</v>
      </c>
      <c r="L27" s="15"/>
      <c r="M27" s="15">
        <f>SUM(K27:L27)</f>
        <v>3952</v>
      </c>
      <c r="N27" s="15"/>
      <c r="O27" s="15">
        <f>SUM(M27:N27)</f>
        <v>3952</v>
      </c>
      <c r="P27" s="15"/>
      <c r="Q27" s="15">
        <f>SUM(O27:P27)</f>
        <v>3952</v>
      </c>
    </row>
    <row r="28" spans="1:17" s="4" customFormat="1" ht="24.75" customHeight="1">
      <c r="A28" s="18"/>
      <c r="B28" s="41">
        <v>75107</v>
      </c>
      <c r="C28" s="33"/>
      <c r="D28" s="17" t="s">
        <v>154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f>SUM(O29)</f>
        <v>0</v>
      </c>
      <c r="P28" s="15">
        <f>SUM(P29)</f>
        <v>20663</v>
      </c>
      <c r="Q28" s="15">
        <f>SUM(Q29)</f>
        <v>20663</v>
      </c>
    </row>
    <row r="29" spans="1:17" s="4" customFormat="1" ht="56.25">
      <c r="A29" s="18"/>
      <c r="B29" s="41"/>
      <c r="C29" s="33">
        <v>2010</v>
      </c>
      <c r="D29" s="17" t="s">
        <v>56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</v>
      </c>
      <c r="P29" s="15">
        <v>20663</v>
      </c>
      <c r="Q29" s="15">
        <f>SUM(O29:P29)</f>
        <v>20663</v>
      </c>
    </row>
    <row r="30" spans="1:17" s="1" customFormat="1" ht="30" customHeight="1">
      <c r="A30" s="36" t="s">
        <v>14</v>
      </c>
      <c r="B30" s="37"/>
      <c r="C30" s="38"/>
      <c r="D30" s="39" t="s">
        <v>15</v>
      </c>
      <c r="E30" s="40">
        <f aca="true" t="shared" si="13" ref="E30:Q30">SUM(E31)</f>
        <v>5500</v>
      </c>
      <c r="F30" s="40">
        <f t="shared" si="13"/>
        <v>0</v>
      </c>
      <c r="G30" s="40">
        <f t="shared" si="13"/>
        <v>5500</v>
      </c>
      <c r="H30" s="40">
        <f t="shared" si="13"/>
        <v>0</v>
      </c>
      <c r="I30" s="40">
        <f t="shared" si="13"/>
        <v>5500</v>
      </c>
      <c r="J30" s="40">
        <f t="shared" si="13"/>
        <v>0</v>
      </c>
      <c r="K30" s="40">
        <f t="shared" si="13"/>
        <v>5500</v>
      </c>
      <c r="L30" s="40">
        <f t="shared" si="13"/>
        <v>0</v>
      </c>
      <c r="M30" s="40">
        <f t="shared" si="13"/>
        <v>5500</v>
      </c>
      <c r="N30" s="40">
        <f t="shared" si="13"/>
        <v>0</v>
      </c>
      <c r="O30" s="40">
        <f t="shared" si="13"/>
        <v>5500</v>
      </c>
      <c r="P30" s="40">
        <f t="shared" si="13"/>
        <v>0</v>
      </c>
      <c r="Q30" s="40">
        <f t="shared" si="13"/>
        <v>5500</v>
      </c>
    </row>
    <row r="31" spans="1:17" s="4" customFormat="1" ht="19.5" customHeight="1">
      <c r="A31" s="18"/>
      <c r="B31" s="41" t="s">
        <v>60</v>
      </c>
      <c r="C31" s="33"/>
      <c r="D31" s="17" t="s">
        <v>16</v>
      </c>
      <c r="E31" s="15">
        <f aca="true" t="shared" si="14" ref="E31:K31">SUM(E32:E33)</f>
        <v>5500</v>
      </c>
      <c r="F31" s="15">
        <f t="shared" si="14"/>
        <v>0</v>
      </c>
      <c r="G31" s="15">
        <f t="shared" si="14"/>
        <v>5500</v>
      </c>
      <c r="H31" s="15">
        <f t="shared" si="14"/>
        <v>0</v>
      </c>
      <c r="I31" s="15">
        <f t="shared" si="14"/>
        <v>5500</v>
      </c>
      <c r="J31" s="15">
        <f t="shared" si="14"/>
        <v>0</v>
      </c>
      <c r="K31" s="15">
        <f t="shared" si="14"/>
        <v>5500</v>
      </c>
      <c r="L31" s="15">
        <f aca="true" t="shared" si="15" ref="L31:Q31">SUM(L32:L33)</f>
        <v>0</v>
      </c>
      <c r="M31" s="15">
        <f t="shared" si="15"/>
        <v>5500</v>
      </c>
      <c r="N31" s="15">
        <f t="shared" si="15"/>
        <v>0</v>
      </c>
      <c r="O31" s="15">
        <f t="shared" si="15"/>
        <v>5500</v>
      </c>
      <c r="P31" s="15">
        <f t="shared" si="15"/>
        <v>0</v>
      </c>
      <c r="Q31" s="15">
        <f t="shared" si="15"/>
        <v>5500</v>
      </c>
    </row>
    <row r="32" spans="1:17" s="4" customFormat="1" ht="21.75" customHeight="1">
      <c r="A32" s="18"/>
      <c r="B32" s="11"/>
      <c r="C32" s="42" t="s">
        <v>61</v>
      </c>
      <c r="D32" s="17" t="s">
        <v>62</v>
      </c>
      <c r="E32" s="15">
        <v>5000</v>
      </c>
      <c r="F32" s="15"/>
      <c r="G32" s="15">
        <f>SUM(E32:F32)</f>
        <v>5000</v>
      </c>
      <c r="H32" s="15"/>
      <c r="I32" s="15">
        <f>SUM(G32:H32)</f>
        <v>5000</v>
      </c>
      <c r="J32" s="15"/>
      <c r="K32" s="15">
        <f>SUM(I32:J32)</f>
        <v>5000</v>
      </c>
      <c r="L32" s="15"/>
      <c r="M32" s="15">
        <f>SUM(K32:L32)</f>
        <v>5000</v>
      </c>
      <c r="N32" s="15"/>
      <c r="O32" s="15">
        <f>SUM(M32:N32)</f>
        <v>5000</v>
      </c>
      <c r="P32" s="15"/>
      <c r="Q32" s="15">
        <f>SUM(O32:P32)</f>
        <v>5000</v>
      </c>
    </row>
    <row r="33" spans="1:17" s="4" customFormat="1" ht="18.75" customHeight="1">
      <c r="A33" s="18"/>
      <c r="B33" s="11"/>
      <c r="C33" s="42" t="s">
        <v>53</v>
      </c>
      <c r="D33" s="17" t="s">
        <v>54</v>
      </c>
      <c r="E33" s="15">
        <v>500</v>
      </c>
      <c r="F33" s="15"/>
      <c r="G33" s="15">
        <f>SUM(E33:F33)</f>
        <v>500</v>
      </c>
      <c r="H33" s="15"/>
      <c r="I33" s="15">
        <f>SUM(G33:H33)</f>
        <v>500</v>
      </c>
      <c r="J33" s="15"/>
      <c r="K33" s="15">
        <f>SUM(I33:J33)</f>
        <v>500</v>
      </c>
      <c r="L33" s="15"/>
      <c r="M33" s="15">
        <f>SUM(K33:L33)</f>
        <v>500</v>
      </c>
      <c r="N33" s="15"/>
      <c r="O33" s="15">
        <f>SUM(M33:N33)</f>
        <v>500</v>
      </c>
      <c r="P33" s="15"/>
      <c r="Q33" s="15">
        <f>SUM(O33:P33)</f>
        <v>500</v>
      </c>
    </row>
    <row r="34" spans="1:17" s="1" customFormat="1" ht="51" customHeight="1">
      <c r="A34" s="36" t="s">
        <v>63</v>
      </c>
      <c r="B34" s="37"/>
      <c r="C34" s="38"/>
      <c r="D34" s="39" t="s">
        <v>33</v>
      </c>
      <c r="E34" s="40">
        <f aca="true" t="shared" si="16" ref="E34:K34">SUM(E35,E38,E46,E56,E62,)</f>
        <v>22599894</v>
      </c>
      <c r="F34" s="40">
        <f t="shared" si="16"/>
        <v>0</v>
      </c>
      <c r="G34" s="40">
        <f t="shared" si="16"/>
        <v>22599894</v>
      </c>
      <c r="H34" s="40">
        <f t="shared" si="16"/>
        <v>0</v>
      </c>
      <c r="I34" s="40">
        <f t="shared" si="16"/>
        <v>22599894</v>
      </c>
      <c r="J34" s="40">
        <f t="shared" si="16"/>
        <v>284818</v>
      </c>
      <c r="K34" s="40">
        <f t="shared" si="16"/>
        <v>22884712</v>
      </c>
      <c r="L34" s="40">
        <f aca="true" t="shared" si="17" ref="L34:Q34">SUM(L35,L38,L46,L56,L62,)</f>
        <v>45904</v>
      </c>
      <c r="M34" s="40">
        <f t="shared" si="17"/>
        <v>22930616</v>
      </c>
      <c r="N34" s="40">
        <f t="shared" si="17"/>
        <v>0</v>
      </c>
      <c r="O34" s="40">
        <f t="shared" si="17"/>
        <v>22930616</v>
      </c>
      <c r="P34" s="40">
        <f t="shared" si="17"/>
        <v>0</v>
      </c>
      <c r="Q34" s="40">
        <f t="shared" si="17"/>
        <v>22930616</v>
      </c>
    </row>
    <row r="35" spans="1:17" s="4" customFormat="1" ht="24" customHeight="1">
      <c r="A35" s="16"/>
      <c r="B35" s="11">
        <v>75601</v>
      </c>
      <c r="C35" s="33"/>
      <c r="D35" s="17" t="s">
        <v>64</v>
      </c>
      <c r="E35" s="15">
        <f aca="true" t="shared" si="18" ref="E35:K35">SUM(E36:E37)</f>
        <v>41500</v>
      </c>
      <c r="F35" s="15">
        <f t="shared" si="18"/>
        <v>0</v>
      </c>
      <c r="G35" s="15">
        <f t="shared" si="18"/>
        <v>41500</v>
      </c>
      <c r="H35" s="15">
        <f t="shared" si="18"/>
        <v>0</v>
      </c>
      <c r="I35" s="15">
        <f t="shared" si="18"/>
        <v>41500</v>
      </c>
      <c r="J35" s="15">
        <f t="shared" si="18"/>
        <v>0</v>
      </c>
      <c r="K35" s="15">
        <f t="shared" si="18"/>
        <v>41500</v>
      </c>
      <c r="L35" s="15">
        <f aca="true" t="shared" si="19" ref="L35:Q35">SUM(L36:L37)</f>
        <v>0</v>
      </c>
      <c r="M35" s="15">
        <f t="shared" si="19"/>
        <v>41500</v>
      </c>
      <c r="N35" s="15">
        <f t="shared" si="19"/>
        <v>0</v>
      </c>
      <c r="O35" s="15">
        <f t="shared" si="19"/>
        <v>41500</v>
      </c>
      <c r="P35" s="15">
        <f t="shared" si="19"/>
        <v>0</v>
      </c>
      <c r="Q35" s="15">
        <f t="shared" si="19"/>
        <v>41500</v>
      </c>
    </row>
    <row r="36" spans="1:17" s="4" customFormat="1" ht="33.75">
      <c r="A36" s="16"/>
      <c r="B36" s="11"/>
      <c r="C36" s="19" t="s">
        <v>65</v>
      </c>
      <c r="D36" s="17" t="s">
        <v>66</v>
      </c>
      <c r="E36" s="15">
        <v>40000</v>
      </c>
      <c r="F36" s="15"/>
      <c r="G36" s="15">
        <f>SUM(E36:F36)</f>
        <v>40000</v>
      </c>
      <c r="H36" s="15"/>
      <c r="I36" s="15">
        <f>SUM(G36:H36)</f>
        <v>40000</v>
      </c>
      <c r="J36" s="15"/>
      <c r="K36" s="15">
        <f>SUM(I36:J36)</f>
        <v>40000</v>
      </c>
      <c r="L36" s="15"/>
      <c r="M36" s="15">
        <f>SUM(K36:L36)</f>
        <v>40000</v>
      </c>
      <c r="N36" s="15"/>
      <c r="O36" s="15">
        <f>SUM(M36:N36)</f>
        <v>40000</v>
      </c>
      <c r="P36" s="15"/>
      <c r="Q36" s="15">
        <f>SUM(O36:P36)</f>
        <v>40000</v>
      </c>
    </row>
    <row r="37" spans="1:17" s="4" customFormat="1" ht="24" customHeight="1">
      <c r="A37" s="16"/>
      <c r="B37" s="11"/>
      <c r="C37" s="19" t="s">
        <v>67</v>
      </c>
      <c r="D37" s="17" t="s">
        <v>68</v>
      </c>
      <c r="E37" s="15">
        <v>1500</v>
      </c>
      <c r="F37" s="15"/>
      <c r="G37" s="15">
        <f>SUM(E37:F37)</f>
        <v>1500</v>
      </c>
      <c r="H37" s="15"/>
      <c r="I37" s="15">
        <f>SUM(G37:H37)</f>
        <v>1500</v>
      </c>
      <c r="J37" s="15"/>
      <c r="K37" s="15">
        <f>SUM(I37:J37)</f>
        <v>1500</v>
      </c>
      <c r="L37" s="15"/>
      <c r="M37" s="15">
        <f>SUM(K37:L37)</f>
        <v>1500</v>
      </c>
      <c r="N37" s="15"/>
      <c r="O37" s="15">
        <f>SUM(M37:N37)</f>
        <v>1500</v>
      </c>
      <c r="P37" s="15"/>
      <c r="Q37" s="15">
        <f>SUM(O37:P37)</f>
        <v>1500</v>
      </c>
    </row>
    <row r="38" spans="1:17" s="4" customFormat="1" ht="56.25">
      <c r="A38" s="16"/>
      <c r="B38" s="41" t="s">
        <v>69</v>
      </c>
      <c r="C38" s="33"/>
      <c r="D38" s="17" t="s">
        <v>70</v>
      </c>
      <c r="E38" s="15">
        <f aca="true" t="shared" si="20" ref="E38:K38">SUM(E39:E45)</f>
        <v>7409319</v>
      </c>
      <c r="F38" s="15">
        <f t="shared" si="20"/>
        <v>0</v>
      </c>
      <c r="G38" s="15">
        <f t="shared" si="20"/>
        <v>7409319</v>
      </c>
      <c r="H38" s="15">
        <f t="shared" si="20"/>
        <v>0</v>
      </c>
      <c r="I38" s="15">
        <f t="shared" si="20"/>
        <v>7409319</v>
      </c>
      <c r="J38" s="15">
        <f t="shared" si="20"/>
        <v>162701</v>
      </c>
      <c r="K38" s="15">
        <f t="shared" si="20"/>
        <v>7572020</v>
      </c>
      <c r="L38" s="15">
        <f aca="true" t="shared" si="21" ref="L38:Q38">SUM(L39:L45)</f>
        <v>40000</v>
      </c>
      <c r="M38" s="15">
        <f t="shared" si="21"/>
        <v>7612020</v>
      </c>
      <c r="N38" s="15">
        <f t="shared" si="21"/>
        <v>0</v>
      </c>
      <c r="O38" s="15">
        <f t="shared" si="21"/>
        <v>7612020</v>
      </c>
      <c r="P38" s="15">
        <f t="shared" si="21"/>
        <v>0</v>
      </c>
      <c r="Q38" s="15">
        <f t="shared" si="21"/>
        <v>7612020</v>
      </c>
    </row>
    <row r="39" spans="1:17" s="4" customFormat="1" ht="21.75" customHeight="1">
      <c r="A39" s="16"/>
      <c r="B39" s="41"/>
      <c r="C39" s="42" t="s">
        <v>71</v>
      </c>
      <c r="D39" s="17" t="s">
        <v>17</v>
      </c>
      <c r="E39" s="15">
        <v>6712218</v>
      </c>
      <c r="F39" s="15"/>
      <c r="G39" s="15">
        <f aca="true" t="shared" si="22" ref="G39:G45">SUM(E39:F39)</f>
        <v>6712218</v>
      </c>
      <c r="H39" s="15"/>
      <c r="I39" s="15">
        <f aca="true" t="shared" si="23" ref="I39:I45">SUM(G39:H39)</f>
        <v>6712218</v>
      </c>
      <c r="J39" s="15">
        <v>157782</v>
      </c>
      <c r="K39" s="15">
        <f aca="true" t="shared" si="24" ref="K39:K45">SUM(I39:J39)</f>
        <v>6870000</v>
      </c>
      <c r="L39" s="15"/>
      <c r="M39" s="15">
        <f aca="true" t="shared" si="25" ref="M39:M45">SUM(K39:L39)</f>
        <v>6870000</v>
      </c>
      <c r="N39" s="15"/>
      <c r="O39" s="15">
        <f aca="true" t="shared" si="26" ref="O39:O45">SUM(M39:N39)</f>
        <v>6870000</v>
      </c>
      <c r="P39" s="15"/>
      <c r="Q39" s="15">
        <f aca="true" t="shared" si="27" ref="Q39:Q45">SUM(O39:P39)</f>
        <v>6870000</v>
      </c>
    </row>
    <row r="40" spans="1:17" s="4" customFormat="1" ht="21.75" customHeight="1">
      <c r="A40" s="16"/>
      <c r="B40" s="41"/>
      <c r="C40" s="42" t="s">
        <v>72</v>
      </c>
      <c r="D40" s="17" t="s">
        <v>73</v>
      </c>
      <c r="E40" s="15">
        <v>26903</v>
      </c>
      <c r="F40" s="15"/>
      <c r="G40" s="15">
        <f t="shared" si="22"/>
        <v>26903</v>
      </c>
      <c r="H40" s="15"/>
      <c r="I40" s="15">
        <f t="shared" si="23"/>
        <v>26903</v>
      </c>
      <c r="J40" s="15"/>
      <c r="K40" s="15">
        <f t="shared" si="24"/>
        <v>26903</v>
      </c>
      <c r="L40" s="15"/>
      <c r="M40" s="15">
        <f t="shared" si="25"/>
        <v>26903</v>
      </c>
      <c r="N40" s="15"/>
      <c r="O40" s="15">
        <f t="shared" si="26"/>
        <v>26903</v>
      </c>
      <c r="P40" s="15"/>
      <c r="Q40" s="15">
        <f t="shared" si="27"/>
        <v>26903</v>
      </c>
    </row>
    <row r="41" spans="1:17" s="4" customFormat="1" ht="21.75" customHeight="1">
      <c r="A41" s="16"/>
      <c r="B41" s="41"/>
      <c r="C41" s="42" t="s">
        <v>74</v>
      </c>
      <c r="D41" s="17" t="s">
        <v>75</v>
      </c>
      <c r="E41" s="15">
        <v>318660</v>
      </c>
      <c r="F41" s="15"/>
      <c r="G41" s="15">
        <f t="shared" si="22"/>
        <v>318660</v>
      </c>
      <c r="H41" s="15"/>
      <c r="I41" s="15">
        <f t="shared" si="23"/>
        <v>318660</v>
      </c>
      <c r="J41" s="15">
        <v>4919</v>
      </c>
      <c r="K41" s="15">
        <f t="shared" si="24"/>
        <v>323579</v>
      </c>
      <c r="L41" s="15"/>
      <c r="M41" s="15">
        <f t="shared" si="25"/>
        <v>323579</v>
      </c>
      <c r="N41" s="15"/>
      <c r="O41" s="15">
        <f t="shared" si="26"/>
        <v>323579</v>
      </c>
      <c r="P41" s="15"/>
      <c r="Q41" s="15">
        <f t="shared" si="27"/>
        <v>323579</v>
      </c>
    </row>
    <row r="42" spans="1:17" s="4" customFormat="1" ht="21.75" customHeight="1">
      <c r="A42" s="16"/>
      <c r="B42" s="41"/>
      <c r="C42" s="42" t="s">
        <v>76</v>
      </c>
      <c r="D42" s="17" t="s">
        <v>77</v>
      </c>
      <c r="E42" s="15">
        <v>60000</v>
      </c>
      <c r="F42" s="15"/>
      <c r="G42" s="15">
        <f t="shared" si="22"/>
        <v>60000</v>
      </c>
      <c r="H42" s="15"/>
      <c r="I42" s="15">
        <f t="shared" si="23"/>
        <v>60000</v>
      </c>
      <c r="J42" s="15"/>
      <c r="K42" s="15">
        <f t="shared" si="24"/>
        <v>60000</v>
      </c>
      <c r="L42" s="15"/>
      <c r="M42" s="15">
        <f t="shared" si="25"/>
        <v>60000</v>
      </c>
      <c r="N42" s="15"/>
      <c r="O42" s="15">
        <f t="shared" si="26"/>
        <v>60000</v>
      </c>
      <c r="P42" s="15"/>
      <c r="Q42" s="15">
        <f t="shared" si="27"/>
        <v>60000</v>
      </c>
    </row>
    <row r="43" spans="1:17" s="4" customFormat="1" ht="21.75" customHeight="1">
      <c r="A43" s="16"/>
      <c r="B43" s="41"/>
      <c r="C43" s="42" t="s">
        <v>84</v>
      </c>
      <c r="D43" s="17" t="s">
        <v>85</v>
      </c>
      <c r="E43" s="15"/>
      <c r="F43" s="15"/>
      <c r="G43" s="15"/>
      <c r="H43" s="15"/>
      <c r="I43" s="15"/>
      <c r="J43" s="15"/>
      <c r="K43" s="15">
        <v>0</v>
      </c>
      <c r="L43" s="15">
        <v>40000</v>
      </c>
      <c r="M43" s="15">
        <f t="shared" si="25"/>
        <v>40000</v>
      </c>
      <c r="N43" s="15"/>
      <c r="O43" s="15">
        <f t="shared" si="26"/>
        <v>40000</v>
      </c>
      <c r="P43" s="15"/>
      <c r="Q43" s="15">
        <f t="shared" si="27"/>
        <v>40000</v>
      </c>
    </row>
    <row r="44" spans="1:17" s="4" customFormat="1" ht="24" customHeight="1">
      <c r="A44" s="16"/>
      <c r="B44" s="41"/>
      <c r="C44" s="43" t="s">
        <v>67</v>
      </c>
      <c r="D44" s="44" t="s">
        <v>78</v>
      </c>
      <c r="E44" s="20">
        <v>26000</v>
      </c>
      <c r="F44" s="20"/>
      <c r="G44" s="15">
        <f t="shared" si="22"/>
        <v>26000</v>
      </c>
      <c r="H44" s="20"/>
      <c r="I44" s="15">
        <f t="shared" si="23"/>
        <v>26000</v>
      </c>
      <c r="J44" s="20"/>
      <c r="K44" s="15">
        <f t="shared" si="24"/>
        <v>26000</v>
      </c>
      <c r="L44" s="20"/>
      <c r="M44" s="15">
        <f t="shared" si="25"/>
        <v>26000</v>
      </c>
      <c r="N44" s="20"/>
      <c r="O44" s="15">
        <f t="shared" si="26"/>
        <v>26000</v>
      </c>
      <c r="P44" s="20"/>
      <c r="Q44" s="15">
        <f t="shared" si="27"/>
        <v>26000</v>
      </c>
    </row>
    <row r="45" spans="1:17" s="4" customFormat="1" ht="26.25" customHeight="1">
      <c r="A45" s="16"/>
      <c r="B45" s="41"/>
      <c r="C45" s="42">
        <v>2680</v>
      </c>
      <c r="D45" s="17" t="s">
        <v>124</v>
      </c>
      <c r="E45" s="15">
        <v>265538</v>
      </c>
      <c r="F45" s="15"/>
      <c r="G45" s="15">
        <f t="shared" si="22"/>
        <v>265538</v>
      </c>
      <c r="H45" s="15"/>
      <c r="I45" s="15">
        <f t="shared" si="23"/>
        <v>265538</v>
      </c>
      <c r="J45" s="15"/>
      <c r="K45" s="15">
        <f t="shared" si="24"/>
        <v>265538</v>
      </c>
      <c r="L45" s="15"/>
      <c r="M45" s="15">
        <f t="shared" si="25"/>
        <v>265538</v>
      </c>
      <c r="N45" s="15"/>
      <c r="O45" s="15">
        <f t="shared" si="26"/>
        <v>265538</v>
      </c>
      <c r="P45" s="15"/>
      <c r="Q45" s="15">
        <f t="shared" si="27"/>
        <v>265538</v>
      </c>
    </row>
    <row r="46" spans="1:17" s="4" customFormat="1" ht="61.5" customHeight="1">
      <c r="A46" s="16"/>
      <c r="B46" s="41">
        <v>75616</v>
      </c>
      <c r="C46" s="42"/>
      <c r="D46" s="17" t="s">
        <v>79</v>
      </c>
      <c r="E46" s="15">
        <f aca="true" t="shared" si="28" ref="E46:K46">SUM(E47:E55)</f>
        <v>3801789</v>
      </c>
      <c r="F46" s="15">
        <f t="shared" si="28"/>
        <v>0</v>
      </c>
      <c r="G46" s="15">
        <f t="shared" si="28"/>
        <v>3801789</v>
      </c>
      <c r="H46" s="15">
        <f t="shared" si="28"/>
        <v>0</v>
      </c>
      <c r="I46" s="15">
        <f t="shared" si="28"/>
        <v>3801789</v>
      </c>
      <c r="J46" s="15">
        <f t="shared" si="28"/>
        <v>0</v>
      </c>
      <c r="K46" s="15">
        <f t="shared" si="28"/>
        <v>3801789</v>
      </c>
      <c r="L46" s="15">
        <f aca="true" t="shared" si="29" ref="L46:Q46">SUM(L47:L55)</f>
        <v>5904</v>
      </c>
      <c r="M46" s="15">
        <f t="shared" si="29"/>
        <v>3807693</v>
      </c>
      <c r="N46" s="15">
        <f t="shared" si="29"/>
        <v>0</v>
      </c>
      <c r="O46" s="15">
        <f t="shared" si="29"/>
        <v>3807693</v>
      </c>
      <c r="P46" s="15">
        <f t="shared" si="29"/>
        <v>0</v>
      </c>
      <c r="Q46" s="15">
        <f t="shared" si="29"/>
        <v>3807693</v>
      </c>
    </row>
    <row r="47" spans="1:17" s="4" customFormat="1" ht="21.75" customHeight="1">
      <c r="A47" s="16"/>
      <c r="B47" s="41"/>
      <c r="C47" s="42" t="s">
        <v>71</v>
      </c>
      <c r="D47" s="17" t="s">
        <v>17</v>
      </c>
      <c r="E47" s="15">
        <v>2460154</v>
      </c>
      <c r="F47" s="15"/>
      <c r="G47" s="15">
        <f>SUM(E47:F47)</f>
        <v>2460154</v>
      </c>
      <c r="H47" s="15"/>
      <c r="I47" s="15">
        <f>SUM(G47:H47)</f>
        <v>2460154</v>
      </c>
      <c r="J47" s="15"/>
      <c r="K47" s="15">
        <f>SUM(I47:J47)</f>
        <v>2460154</v>
      </c>
      <c r="L47" s="15"/>
      <c r="M47" s="15">
        <f>SUM(K47:L47)</f>
        <v>2460154</v>
      </c>
      <c r="N47" s="15"/>
      <c r="O47" s="15">
        <f>SUM(M47:N47)</f>
        <v>2460154</v>
      </c>
      <c r="P47" s="15"/>
      <c r="Q47" s="15">
        <f>SUM(O47:P47)</f>
        <v>2460154</v>
      </c>
    </row>
    <row r="48" spans="1:17" s="4" customFormat="1" ht="21.75" customHeight="1">
      <c r="A48" s="16"/>
      <c r="B48" s="41"/>
      <c r="C48" s="42" t="s">
        <v>72</v>
      </c>
      <c r="D48" s="17" t="s">
        <v>73</v>
      </c>
      <c r="E48" s="15">
        <v>348755</v>
      </c>
      <c r="F48" s="15"/>
      <c r="G48" s="15">
        <f aca="true" t="shared" si="30" ref="G48:G55">SUM(E48:F48)</f>
        <v>348755</v>
      </c>
      <c r="H48" s="15"/>
      <c r="I48" s="15">
        <f aca="true" t="shared" si="31" ref="I48:I55">SUM(G48:H48)</f>
        <v>348755</v>
      </c>
      <c r="J48" s="15"/>
      <c r="K48" s="15">
        <f aca="true" t="shared" si="32" ref="K48:K55">SUM(I48:J48)</f>
        <v>348755</v>
      </c>
      <c r="L48" s="15"/>
      <c r="M48" s="15">
        <f aca="true" t="shared" si="33" ref="M48:M55">SUM(K48:L48)</f>
        <v>348755</v>
      </c>
      <c r="N48" s="15"/>
      <c r="O48" s="15">
        <f aca="true" t="shared" si="34" ref="O48:O55">SUM(M48:N48)</f>
        <v>348755</v>
      </c>
      <c r="P48" s="15"/>
      <c r="Q48" s="15">
        <f aca="true" t="shared" si="35" ref="Q48:Q55">SUM(O48:P48)</f>
        <v>348755</v>
      </c>
    </row>
    <row r="49" spans="1:17" s="4" customFormat="1" ht="21.75" customHeight="1">
      <c r="A49" s="16"/>
      <c r="B49" s="41"/>
      <c r="C49" s="42" t="s">
        <v>74</v>
      </c>
      <c r="D49" s="17" t="s">
        <v>75</v>
      </c>
      <c r="E49" s="15">
        <v>7880</v>
      </c>
      <c r="F49" s="15"/>
      <c r="G49" s="15">
        <f t="shared" si="30"/>
        <v>7880</v>
      </c>
      <c r="H49" s="15"/>
      <c r="I49" s="15">
        <f t="shared" si="31"/>
        <v>7880</v>
      </c>
      <c r="J49" s="15"/>
      <c r="K49" s="15">
        <f t="shared" si="32"/>
        <v>7880</v>
      </c>
      <c r="L49" s="15"/>
      <c r="M49" s="15">
        <f t="shared" si="33"/>
        <v>7880</v>
      </c>
      <c r="N49" s="15"/>
      <c r="O49" s="15">
        <f t="shared" si="34"/>
        <v>7880</v>
      </c>
      <c r="P49" s="15"/>
      <c r="Q49" s="15">
        <f t="shared" si="35"/>
        <v>7880</v>
      </c>
    </row>
    <row r="50" spans="1:17" s="4" customFormat="1" ht="21.75" customHeight="1">
      <c r="A50" s="16"/>
      <c r="B50" s="41"/>
      <c r="C50" s="42" t="s">
        <v>76</v>
      </c>
      <c r="D50" s="17" t="s">
        <v>77</v>
      </c>
      <c r="E50" s="15">
        <v>250000</v>
      </c>
      <c r="F50" s="15"/>
      <c r="G50" s="15">
        <f t="shared" si="30"/>
        <v>250000</v>
      </c>
      <c r="H50" s="15"/>
      <c r="I50" s="15">
        <f t="shared" si="31"/>
        <v>250000</v>
      </c>
      <c r="J50" s="15"/>
      <c r="K50" s="15">
        <f t="shared" si="32"/>
        <v>250000</v>
      </c>
      <c r="L50" s="15"/>
      <c r="M50" s="15">
        <f t="shared" si="33"/>
        <v>250000</v>
      </c>
      <c r="N50" s="15"/>
      <c r="O50" s="15">
        <f t="shared" si="34"/>
        <v>250000</v>
      </c>
      <c r="P50" s="15"/>
      <c r="Q50" s="15">
        <f t="shared" si="35"/>
        <v>250000</v>
      </c>
    </row>
    <row r="51" spans="1:17" s="4" customFormat="1" ht="21.75" customHeight="1">
      <c r="A51" s="16"/>
      <c r="B51" s="41"/>
      <c r="C51" s="42" t="s">
        <v>143</v>
      </c>
      <c r="D51" s="15" t="s">
        <v>144</v>
      </c>
      <c r="E51" s="15"/>
      <c r="F51" s="15"/>
      <c r="G51" s="15"/>
      <c r="H51" s="15"/>
      <c r="I51" s="15"/>
      <c r="J51" s="15"/>
      <c r="K51" s="15">
        <v>0</v>
      </c>
      <c r="L51" s="15">
        <v>5904</v>
      </c>
      <c r="M51" s="15">
        <f t="shared" si="33"/>
        <v>5904</v>
      </c>
      <c r="N51" s="15"/>
      <c r="O51" s="15">
        <f t="shared" si="34"/>
        <v>5904</v>
      </c>
      <c r="P51" s="15"/>
      <c r="Q51" s="15">
        <f t="shared" si="35"/>
        <v>5904</v>
      </c>
    </row>
    <row r="52" spans="1:17" s="4" customFormat="1" ht="21.75" customHeight="1">
      <c r="A52" s="16"/>
      <c r="B52" s="41"/>
      <c r="C52" s="42" t="s">
        <v>80</v>
      </c>
      <c r="D52" s="17" t="s">
        <v>81</v>
      </c>
      <c r="E52" s="15">
        <v>10000</v>
      </c>
      <c r="F52" s="15"/>
      <c r="G52" s="15">
        <f t="shared" si="30"/>
        <v>10000</v>
      </c>
      <c r="H52" s="15"/>
      <c r="I52" s="15">
        <f t="shared" si="31"/>
        <v>10000</v>
      </c>
      <c r="J52" s="15"/>
      <c r="K52" s="15">
        <f t="shared" si="32"/>
        <v>10000</v>
      </c>
      <c r="L52" s="15"/>
      <c r="M52" s="15">
        <f t="shared" si="33"/>
        <v>10000</v>
      </c>
      <c r="N52" s="15"/>
      <c r="O52" s="15">
        <f t="shared" si="34"/>
        <v>10000</v>
      </c>
      <c r="P52" s="15"/>
      <c r="Q52" s="15">
        <f t="shared" si="35"/>
        <v>10000</v>
      </c>
    </row>
    <row r="53" spans="1:17" s="4" customFormat="1" ht="21.75" customHeight="1">
      <c r="A53" s="16"/>
      <c r="B53" s="41"/>
      <c r="C53" s="42" t="s">
        <v>82</v>
      </c>
      <c r="D53" s="17" t="s">
        <v>83</v>
      </c>
      <c r="E53" s="15">
        <v>70000</v>
      </c>
      <c r="F53" s="15"/>
      <c r="G53" s="15">
        <f t="shared" si="30"/>
        <v>70000</v>
      </c>
      <c r="H53" s="15"/>
      <c r="I53" s="15">
        <f t="shared" si="31"/>
        <v>70000</v>
      </c>
      <c r="J53" s="15"/>
      <c r="K53" s="15">
        <f t="shared" si="32"/>
        <v>70000</v>
      </c>
      <c r="L53" s="15"/>
      <c r="M53" s="15">
        <f t="shared" si="33"/>
        <v>70000</v>
      </c>
      <c r="N53" s="15"/>
      <c r="O53" s="15">
        <f t="shared" si="34"/>
        <v>70000</v>
      </c>
      <c r="P53" s="15"/>
      <c r="Q53" s="15">
        <f t="shared" si="35"/>
        <v>70000</v>
      </c>
    </row>
    <row r="54" spans="1:17" s="4" customFormat="1" ht="21.75" customHeight="1">
      <c r="A54" s="16"/>
      <c r="B54" s="41"/>
      <c r="C54" s="42" t="s">
        <v>84</v>
      </c>
      <c r="D54" s="17" t="s">
        <v>85</v>
      </c>
      <c r="E54" s="15">
        <v>600000</v>
      </c>
      <c r="F54" s="15"/>
      <c r="G54" s="15">
        <f t="shared" si="30"/>
        <v>600000</v>
      </c>
      <c r="H54" s="15"/>
      <c r="I54" s="15">
        <f t="shared" si="31"/>
        <v>600000</v>
      </c>
      <c r="J54" s="15"/>
      <c r="K54" s="15">
        <f t="shared" si="32"/>
        <v>600000</v>
      </c>
      <c r="L54" s="15"/>
      <c r="M54" s="15">
        <f t="shared" si="33"/>
        <v>600000</v>
      </c>
      <c r="N54" s="15"/>
      <c r="O54" s="15">
        <f t="shared" si="34"/>
        <v>600000</v>
      </c>
      <c r="P54" s="15"/>
      <c r="Q54" s="15">
        <f t="shared" si="35"/>
        <v>600000</v>
      </c>
    </row>
    <row r="55" spans="1:17" s="4" customFormat="1" ht="22.5">
      <c r="A55" s="16"/>
      <c r="B55" s="41"/>
      <c r="C55" s="42" t="s">
        <v>67</v>
      </c>
      <c r="D55" s="17" t="s">
        <v>78</v>
      </c>
      <c r="E55" s="15">
        <v>55000</v>
      </c>
      <c r="F55" s="15"/>
      <c r="G55" s="15">
        <f t="shared" si="30"/>
        <v>55000</v>
      </c>
      <c r="H55" s="15"/>
      <c r="I55" s="15">
        <f t="shared" si="31"/>
        <v>55000</v>
      </c>
      <c r="J55" s="15"/>
      <c r="K55" s="15">
        <f t="shared" si="32"/>
        <v>55000</v>
      </c>
      <c r="L55" s="15"/>
      <c r="M55" s="15">
        <f t="shared" si="33"/>
        <v>55000</v>
      </c>
      <c r="N55" s="15"/>
      <c r="O55" s="15">
        <f t="shared" si="34"/>
        <v>55000</v>
      </c>
      <c r="P55" s="15"/>
      <c r="Q55" s="15">
        <f t="shared" si="35"/>
        <v>55000</v>
      </c>
    </row>
    <row r="56" spans="1:17" s="4" customFormat="1" ht="37.5" customHeight="1">
      <c r="A56" s="16"/>
      <c r="B56" s="41" t="s">
        <v>86</v>
      </c>
      <c r="C56" s="33"/>
      <c r="D56" s="17" t="s">
        <v>87</v>
      </c>
      <c r="E56" s="15">
        <f>SUM(E57:E60)</f>
        <v>727000</v>
      </c>
      <c r="F56" s="15">
        <f>SUM(F57:F60)</f>
        <v>0</v>
      </c>
      <c r="G56" s="15">
        <f>SUM(G57:G60)</f>
        <v>727000</v>
      </c>
      <c r="H56" s="15">
        <f>SUM(H57:H60)</f>
        <v>0</v>
      </c>
      <c r="I56" s="15">
        <f aca="true" t="shared" si="36" ref="I56:O56">SUM(I57:I61)</f>
        <v>727000</v>
      </c>
      <c r="J56" s="15">
        <f t="shared" si="36"/>
        <v>122117</v>
      </c>
      <c r="K56" s="15">
        <f t="shared" si="36"/>
        <v>849117</v>
      </c>
      <c r="L56" s="15">
        <f t="shared" si="36"/>
        <v>0</v>
      </c>
      <c r="M56" s="15">
        <f t="shared" si="36"/>
        <v>849117</v>
      </c>
      <c r="N56" s="15">
        <f t="shared" si="36"/>
        <v>0</v>
      </c>
      <c r="O56" s="15">
        <f t="shared" si="36"/>
        <v>849117</v>
      </c>
      <c r="P56" s="15">
        <f>SUM(P57:P61)</f>
        <v>0</v>
      </c>
      <c r="Q56" s="15">
        <f>SUM(Q57:Q61)</f>
        <v>849117</v>
      </c>
    </row>
    <row r="57" spans="1:17" s="4" customFormat="1" ht="21.75" customHeight="1">
      <c r="A57" s="16"/>
      <c r="B57" s="41"/>
      <c r="C57" s="42" t="s">
        <v>88</v>
      </c>
      <c r="D57" s="17" t="s">
        <v>89</v>
      </c>
      <c r="E57" s="15">
        <v>150000</v>
      </c>
      <c r="F57" s="15"/>
      <c r="G57" s="15">
        <f>SUM(E57:F57)</f>
        <v>150000</v>
      </c>
      <c r="H57" s="15"/>
      <c r="I57" s="15">
        <f>SUM(G57:H57)</f>
        <v>150000</v>
      </c>
      <c r="J57" s="15"/>
      <c r="K57" s="15">
        <f>SUM(I57:J57)</f>
        <v>150000</v>
      </c>
      <c r="L57" s="15"/>
      <c r="M57" s="15">
        <f>SUM(K57:L57)</f>
        <v>150000</v>
      </c>
      <c r="N57" s="15"/>
      <c r="O57" s="15">
        <f>SUM(M57:N57)</f>
        <v>150000</v>
      </c>
      <c r="P57" s="15"/>
      <c r="Q57" s="15">
        <f>SUM(O57:P57)</f>
        <v>150000</v>
      </c>
    </row>
    <row r="58" spans="1:17" s="4" customFormat="1" ht="21.75" customHeight="1">
      <c r="A58" s="16"/>
      <c r="B58" s="41"/>
      <c r="C58" s="42" t="s">
        <v>90</v>
      </c>
      <c r="D58" s="17" t="s">
        <v>91</v>
      </c>
      <c r="E58" s="15">
        <v>20000</v>
      </c>
      <c r="F58" s="15"/>
      <c r="G58" s="15">
        <f>SUM(E58:F58)</f>
        <v>20000</v>
      </c>
      <c r="H58" s="15"/>
      <c r="I58" s="15">
        <f>SUM(G58:H58)</f>
        <v>20000</v>
      </c>
      <c r="J58" s="15"/>
      <c r="K58" s="15">
        <f>SUM(I58:J58)</f>
        <v>20000</v>
      </c>
      <c r="L58" s="15"/>
      <c r="M58" s="15">
        <f>SUM(K58:L58)</f>
        <v>20000</v>
      </c>
      <c r="N58" s="15"/>
      <c r="O58" s="15">
        <f>SUM(M58:N58)</f>
        <v>20000</v>
      </c>
      <c r="P58" s="15"/>
      <c r="Q58" s="15">
        <f>SUM(O58:P58)</f>
        <v>20000</v>
      </c>
    </row>
    <row r="59" spans="1:17" s="4" customFormat="1" ht="24" customHeight="1">
      <c r="A59" s="16"/>
      <c r="B59" s="41"/>
      <c r="C59" s="42" t="s">
        <v>92</v>
      </c>
      <c r="D59" s="17" t="s">
        <v>93</v>
      </c>
      <c r="E59" s="15">
        <v>330000</v>
      </c>
      <c r="F59" s="15"/>
      <c r="G59" s="15">
        <f>SUM(E59:F59)</f>
        <v>330000</v>
      </c>
      <c r="H59" s="15"/>
      <c r="I59" s="15">
        <f>SUM(G59:H59)</f>
        <v>330000</v>
      </c>
      <c r="J59" s="15"/>
      <c r="K59" s="15">
        <f>SUM(I59:J59)</f>
        <v>330000</v>
      </c>
      <c r="L59" s="15"/>
      <c r="M59" s="15">
        <f>SUM(K59:L59)</f>
        <v>330000</v>
      </c>
      <c r="N59" s="15"/>
      <c r="O59" s="15">
        <f>SUM(M59:N59)</f>
        <v>330000</v>
      </c>
      <c r="P59" s="15"/>
      <c r="Q59" s="15">
        <f>SUM(O59:P59)</f>
        <v>330000</v>
      </c>
    </row>
    <row r="60" spans="1:17" s="4" customFormat="1" ht="45">
      <c r="A60" s="16"/>
      <c r="B60" s="41"/>
      <c r="C60" s="42" t="s">
        <v>94</v>
      </c>
      <c r="D60" s="17" t="s">
        <v>95</v>
      </c>
      <c r="E60" s="15">
        <f>30000+17000+180000</f>
        <v>227000</v>
      </c>
      <c r="F60" s="15"/>
      <c r="G60" s="15">
        <f>SUM(E60:F60)</f>
        <v>227000</v>
      </c>
      <c r="H60" s="15"/>
      <c r="I60" s="15">
        <f>SUM(G60:H60)</f>
        <v>227000</v>
      </c>
      <c r="J60" s="15"/>
      <c r="K60" s="15">
        <f>SUM(I60:J60)</f>
        <v>227000</v>
      </c>
      <c r="L60" s="15"/>
      <c r="M60" s="15">
        <f>SUM(K60:L60)</f>
        <v>227000</v>
      </c>
      <c r="N60" s="15"/>
      <c r="O60" s="15">
        <f>SUM(M60:N60)</f>
        <v>227000</v>
      </c>
      <c r="P60" s="15"/>
      <c r="Q60" s="15">
        <f>SUM(O60:P60)</f>
        <v>227000</v>
      </c>
    </row>
    <row r="61" spans="1:17" s="4" customFormat="1" ht="19.5" customHeight="1">
      <c r="A61" s="16"/>
      <c r="B61" s="41"/>
      <c r="C61" s="42" t="s">
        <v>57</v>
      </c>
      <c r="D61" s="17" t="s">
        <v>58</v>
      </c>
      <c r="E61" s="15"/>
      <c r="F61" s="15"/>
      <c r="G61" s="15"/>
      <c r="H61" s="15"/>
      <c r="I61" s="15">
        <v>0</v>
      </c>
      <c r="J61" s="15">
        <v>122117</v>
      </c>
      <c r="K61" s="15">
        <f>SUM(I61:J61)</f>
        <v>122117</v>
      </c>
      <c r="L61" s="15"/>
      <c r="M61" s="15">
        <f>SUM(K61:L61)</f>
        <v>122117</v>
      </c>
      <c r="N61" s="15"/>
      <c r="O61" s="15">
        <f>SUM(M61:N61)</f>
        <v>122117</v>
      </c>
      <c r="P61" s="15"/>
      <c r="Q61" s="15">
        <f>SUM(O61:P61)</f>
        <v>122117</v>
      </c>
    </row>
    <row r="62" spans="1:17" s="4" customFormat="1" ht="22.5">
      <c r="A62" s="16"/>
      <c r="B62" s="41" t="s">
        <v>96</v>
      </c>
      <c r="C62" s="33"/>
      <c r="D62" s="17" t="s">
        <v>97</v>
      </c>
      <c r="E62" s="15">
        <f aca="true" t="shared" si="37" ref="E62:K62">SUM(E63:E64)</f>
        <v>10620286</v>
      </c>
      <c r="F62" s="15">
        <f t="shared" si="37"/>
        <v>0</v>
      </c>
      <c r="G62" s="15">
        <f t="shared" si="37"/>
        <v>10620286</v>
      </c>
      <c r="H62" s="15">
        <f t="shared" si="37"/>
        <v>0</v>
      </c>
      <c r="I62" s="15">
        <f t="shared" si="37"/>
        <v>10620286</v>
      </c>
      <c r="J62" s="15">
        <f t="shared" si="37"/>
        <v>0</v>
      </c>
      <c r="K62" s="15">
        <f t="shared" si="37"/>
        <v>10620286</v>
      </c>
      <c r="L62" s="15">
        <f aca="true" t="shared" si="38" ref="L62:Q62">SUM(L63:L64)</f>
        <v>0</v>
      </c>
      <c r="M62" s="15">
        <f t="shared" si="38"/>
        <v>10620286</v>
      </c>
      <c r="N62" s="15">
        <f t="shared" si="38"/>
        <v>0</v>
      </c>
      <c r="O62" s="15">
        <f t="shared" si="38"/>
        <v>10620286</v>
      </c>
      <c r="P62" s="15">
        <f t="shared" si="38"/>
        <v>0</v>
      </c>
      <c r="Q62" s="15">
        <f t="shared" si="38"/>
        <v>10620286</v>
      </c>
    </row>
    <row r="63" spans="1:17" s="4" customFormat="1" ht="19.5" customHeight="1">
      <c r="A63" s="16"/>
      <c r="B63" s="41"/>
      <c r="C63" s="42" t="s">
        <v>98</v>
      </c>
      <c r="D63" s="17" t="s">
        <v>99</v>
      </c>
      <c r="E63" s="15">
        <v>9720286</v>
      </c>
      <c r="F63" s="15"/>
      <c r="G63" s="15">
        <f>SUM(E63:F63)</f>
        <v>9720286</v>
      </c>
      <c r="H63" s="15"/>
      <c r="I63" s="15">
        <f>SUM(G63:H63)</f>
        <v>9720286</v>
      </c>
      <c r="J63" s="15"/>
      <c r="K63" s="15">
        <f>SUM(I63:J63)</f>
        <v>9720286</v>
      </c>
      <c r="L63" s="15"/>
      <c r="M63" s="15">
        <f>SUM(K63:L63)</f>
        <v>9720286</v>
      </c>
      <c r="N63" s="15"/>
      <c r="O63" s="15">
        <f>SUM(M63:N63)</f>
        <v>9720286</v>
      </c>
      <c r="P63" s="15"/>
      <c r="Q63" s="15">
        <f>SUM(O63:P63)</f>
        <v>9720286</v>
      </c>
    </row>
    <row r="64" spans="1:17" s="4" customFormat="1" ht="21.75" customHeight="1">
      <c r="A64" s="16"/>
      <c r="B64" s="41"/>
      <c r="C64" s="42" t="s">
        <v>100</v>
      </c>
      <c r="D64" s="17" t="s">
        <v>101</v>
      </c>
      <c r="E64" s="15">
        <v>900000</v>
      </c>
      <c r="F64" s="15"/>
      <c r="G64" s="15">
        <f>SUM(E64:F64)</f>
        <v>900000</v>
      </c>
      <c r="H64" s="15"/>
      <c r="I64" s="15">
        <f>SUM(G64:H64)</f>
        <v>900000</v>
      </c>
      <c r="J64" s="15"/>
      <c r="K64" s="15">
        <f>SUM(I64:J64)</f>
        <v>900000</v>
      </c>
      <c r="L64" s="15"/>
      <c r="M64" s="15">
        <f>SUM(K64:L64)</f>
        <v>900000</v>
      </c>
      <c r="N64" s="15"/>
      <c r="O64" s="15">
        <f>SUM(M64:N64)</f>
        <v>900000</v>
      </c>
      <c r="P64" s="15"/>
      <c r="Q64" s="15">
        <f>SUM(O64:P64)</f>
        <v>900000</v>
      </c>
    </row>
    <row r="65" spans="1:17" s="1" customFormat="1" ht="24" customHeight="1">
      <c r="A65" s="36" t="s">
        <v>18</v>
      </c>
      <c r="B65" s="37"/>
      <c r="C65" s="38"/>
      <c r="D65" s="39" t="s">
        <v>19</v>
      </c>
      <c r="E65" s="40">
        <f aca="true" t="shared" si="39" ref="E65:K65">SUM(E66,E68,E70,E72)</f>
        <v>20284538</v>
      </c>
      <c r="F65" s="40">
        <f t="shared" si="39"/>
        <v>0</v>
      </c>
      <c r="G65" s="40">
        <f t="shared" si="39"/>
        <v>20284538</v>
      </c>
      <c r="H65" s="40">
        <f t="shared" si="39"/>
        <v>0</v>
      </c>
      <c r="I65" s="40">
        <f t="shared" si="39"/>
        <v>20284538</v>
      </c>
      <c r="J65" s="40">
        <f t="shared" si="39"/>
        <v>-614458</v>
      </c>
      <c r="K65" s="40">
        <f t="shared" si="39"/>
        <v>19670080</v>
      </c>
      <c r="L65" s="40">
        <f aca="true" t="shared" si="40" ref="L65:Q65">SUM(L66,L68,L70,L72)</f>
        <v>-20684</v>
      </c>
      <c r="M65" s="40">
        <f t="shared" si="40"/>
        <v>19649396</v>
      </c>
      <c r="N65" s="40">
        <f t="shared" si="40"/>
        <v>0</v>
      </c>
      <c r="O65" s="40">
        <f t="shared" si="40"/>
        <v>19649396</v>
      </c>
      <c r="P65" s="40">
        <f t="shared" si="40"/>
        <v>0</v>
      </c>
      <c r="Q65" s="40">
        <f t="shared" si="40"/>
        <v>19649396</v>
      </c>
    </row>
    <row r="66" spans="1:17" s="4" customFormat="1" ht="22.5">
      <c r="A66" s="16"/>
      <c r="B66" s="41" t="s">
        <v>102</v>
      </c>
      <c r="C66" s="33"/>
      <c r="D66" s="17" t="s">
        <v>103</v>
      </c>
      <c r="E66" s="15">
        <f aca="true" t="shared" si="41" ref="E66:Q66">SUM(E67)</f>
        <v>14653848</v>
      </c>
      <c r="F66" s="15">
        <f t="shared" si="41"/>
        <v>0</v>
      </c>
      <c r="G66" s="15">
        <f t="shared" si="41"/>
        <v>14653848</v>
      </c>
      <c r="H66" s="15">
        <f t="shared" si="41"/>
        <v>0</v>
      </c>
      <c r="I66" s="15">
        <f t="shared" si="41"/>
        <v>14653848</v>
      </c>
      <c r="J66" s="15">
        <f t="shared" si="41"/>
        <v>-614458</v>
      </c>
      <c r="K66" s="15">
        <f t="shared" si="41"/>
        <v>14039390</v>
      </c>
      <c r="L66" s="15">
        <f t="shared" si="41"/>
        <v>0</v>
      </c>
      <c r="M66" s="15">
        <f t="shared" si="41"/>
        <v>14039390</v>
      </c>
      <c r="N66" s="15">
        <f t="shared" si="41"/>
        <v>0</v>
      </c>
      <c r="O66" s="15">
        <f t="shared" si="41"/>
        <v>14039390</v>
      </c>
      <c r="P66" s="15">
        <f t="shared" si="41"/>
        <v>0</v>
      </c>
      <c r="Q66" s="15">
        <f t="shared" si="41"/>
        <v>14039390</v>
      </c>
    </row>
    <row r="67" spans="1:17" s="4" customFormat="1" ht="21.75" customHeight="1">
      <c r="A67" s="16"/>
      <c r="B67" s="41"/>
      <c r="C67" s="42">
        <v>2920</v>
      </c>
      <c r="D67" s="17" t="s">
        <v>104</v>
      </c>
      <c r="E67" s="15">
        <v>14653848</v>
      </c>
      <c r="F67" s="15"/>
      <c r="G67" s="15">
        <f>SUM(E67:F67)</f>
        <v>14653848</v>
      </c>
      <c r="H67" s="15"/>
      <c r="I67" s="15">
        <f>SUM(G67:H67)</f>
        <v>14653848</v>
      </c>
      <c r="J67" s="15">
        <v>-614458</v>
      </c>
      <c r="K67" s="15">
        <f>SUM(I67:J67)</f>
        <v>14039390</v>
      </c>
      <c r="L67" s="15"/>
      <c r="M67" s="15">
        <f>SUM(K67:L67)</f>
        <v>14039390</v>
      </c>
      <c r="N67" s="15"/>
      <c r="O67" s="15">
        <f>SUM(M67:N67)</f>
        <v>14039390</v>
      </c>
      <c r="P67" s="15"/>
      <c r="Q67" s="15">
        <f>SUM(O67:P67)</f>
        <v>14039390</v>
      </c>
    </row>
    <row r="68" spans="1:17" s="4" customFormat="1" ht="21.75" customHeight="1">
      <c r="A68" s="16"/>
      <c r="B68" s="41" t="s">
        <v>105</v>
      </c>
      <c r="C68" s="33"/>
      <c r="D68" s="17" t="s">
        <v>106</v>
      </c>
      <c r="E68" s="15">
        <f aca="true" t="shared" si="42" ref="E68:Q68">SUM(E69)</f>
        <v>5007478</v>
      </c>
      <c r="F68" s="15">
        <f t="shared" si="42"/>
        <v>0</v>
      </c>
      <c r="G68" s="15">
        <f t="shared" si="42"/>
        <v>5007478</v>
      </c>
      <c r="H68" s="15">
        <f t="shared" si="42"/>
        <v>0</v>
      </c>
      <c r="I68" s="15">
        <f t="shared" si="42"/>
        <v>5007478</v>
      </c>
      <c r="J68" s="15">
        <f t="shared" si="42"/>
        <v>0</v>
      </c>
      <c r="K68" s="15">
        <f t="shared" si="42"/>
        <v>5007478</v>
      </c>
      <c r="L68" s="15">
        <f t="shared" si="42"/>
        <v>-20684</v>
      </c>
      <c r="M68" s="15">
        <f t="shared" si="42"/>
        <v>4986794</v>
      </c>
      <c r="N68" s="15">
        <f t="shared" si="42"/>
        <v>0</v>
      </c>
      <c r="O68" s="15">
        <f t="shared" si="42"/>
        <v>4986794</v>
      </c>
      <c r="P68" s="15">
        <f t="shared" si="42"/>
        <v>0</v>
      </c>
      <c r="Q68" s="15">
        <f t="shared" si="42"/>
        <v>4986794</v>
      </c>
    </row>
    <row r="69" spans="1:17" s="4" customFormat="1" ht="21.75" customHeight="1">
      <c r="A69" s="16"/>
      <c r="B69" s="41"/>
      <c r="C69" s="42">
        <v>2920</v>
      </c>
      <c r="D69" s="17" t="s">
        <v>104</v>
      </c>
      <c r="E69" s="15">
        <f>2651991+2355487</f>
        <v>5007478</v>
      </c>
      <c r="F69" s="15"/>
      <c r="G69" s="15">
        <f>SUM(E69:F69)</f>
        <v>5007478</v>
      </c>
      <c r="H69" s="15"/>
      <c r="I69" s="15">
        <f>SUM(G69:H69)</f>
        <v>5007478</v>
      </c>
      <c r="J69" s="15"/>
      <c r="K69" s="15">
        <f>SUM(I69:J69)</f>
        <v>5007478</v>
      </c>
      <c r="L69" s="15">
        <v>-20684</v>
      </c>
      <c r="M69" s="15">
        <f>SUM(K69:L69)</f>
        <v>4986794</v>
      </c>
      <c r="N69" s="15"/>
      <c r="O69" s="15">
        <f>SUM(M69:N69)</f>
        <v>4986794</v>
      </c>
      <c r="P69" s="15"/>
      <c r="Q69" s="15">
        <f>SUM(O69:P69)</f>
        <v>4986794</v>
      </c>
    </row>
    <row r="70" spans="1:17" s="4" customFormat="1" ht="21" customHeight="1">
      <c r="A70" s="16"/>
      <c r="B70" s="41">
        <v>75814</v>
      </c>
      <c r="C70" s="33"/>
      <c r="D70" s="17" t="s">
        <v>107</v>
      </c>
      <c r="E70" s="15">
        <f aca="true" t="shared" si="43" ref="E70:Q70">SUM(E71)</f>
        <v>10000</v>
      </c>
      <c r="F70" s="15">
        <f t="shared" si="43"/>
        <v>0</v>
      </c>
      <c r="G70" s="15">
        <f t="shared" si="43"/>
        <v>10000</v>
      </c>
      <c r="H70" s="15">
        <f t="shared" si="43"/>
        <v>0</v>
      </c>
      <c r="I70" s="15">
        <f t="shared" si="43"/>
        <v>10000</v>
      </c>
      <c r="J70" s="15">
        <f t="shared" si="43"/>
        <v>0</v>
      </c>
      <c r="K70" s="15">
        <f t="shared" si="43"/>
        <v>10000</v>
      </c>
      <c r="L70" s="15">
        <f t="shared" si="43"/>
        <v>0</v>
      </c>
      <c r="M70" s="15">
        <f t="shared" si="43"/>
        <v>10000</v>
      </c>
      <c r="N70" s="15">
        <f t="shared" si="43"/>
        <v>0</v>
      </c>
      <c r="O70" s="15">
        <f t="shared" si="43"/>
        <v>10000</v>
      </c>
      <c r="P70" s="15">
        <f t="shared" si="43"/>
        <v>0</v>
      </c>
      <c r="Q70" s="15">
        <f t="shared" si="43"/>
        <v>10000</v>
      </c>
    </row>
    <row r="71" spans="1:17" s="4" customFormat="1" ht="21.75" customHeight="1">
      <c r="A71" s="16"/>
      <c r="B71" s="41"/>
      <c r="C71" s="42" t="s">
        <v>53</v>
      </c>
      <c r="D71" s="17" t="s">
        <v>54</v>
      </c>
      <c r="E71" s="15">
        <v>10000</v>
      </c>
      <c r="F71" s="15"/>
      <c r="G71" s="15">
        <f>SUM(E71:F71)</f>
        <v>10000</v>
      </c>
      <c r="H71" s="15"/>
      <c r="I71" s="15">
        <f>SUM(G71:H71)</f>
        <v>10000</v>
      </c>
      <c r="J71" s="15"/>
      <c r="K71" s="15">
        <f>SUM(I71:J71)</f>
        <v>10000</v>
      </c>
      <c r="L71" s="15"/>
      <c r="M71" s="15">
        <f>SUM(K71:L71)</f>
        <v>10000</v>
      </c>
      <c r="N71" s="15"/>
      <c r="O71" s="15">
        <f>SUM(M71:N71)</f>
        <v>10000</v>
      </c>
      <c r="P71" s="15"/>
      <c r="Q71" s="15">
        <f>SUM(O71:P71)</f>
        <v>10000</v>
      </c>
    </row>
    <row r="72" spans="1:17" s="4" customFormat="1" ht="20.25" customHeight="1">
      <c r="A72" s="16"/>
      <c r="B72" s="41" t="s">
        <v>108</v>
      </c>
      <c r="C72" s="33"/>
      <c r="D72" s="17" t="s">
        <v>109</v>
      </c>
      <c r="E72" s="15">
        <f aca="true" t="shared" si="44" ref="E72:Q72">SUM(E73)</f>
        <v>613212</v>
      </c>
      <c r="F72" s="15">
        <f t="shared" si="44"/>
        <v>0</v>
      </c>
      <c r="G72" s="15">
        <f t="shared" si="44"/>
        <v>613212</v>
      </c>
      <c r="H72" s="15">
        <f t="shared" si="44"/>
        <v>0</v>
      </c>
      <c r="I72" s="15">
        <f t="shared" si="44"/>
        <v>613212</v>
      </c>
      <c r="J72" s="15">
        <f t="shared" si="44"/>
        <v>0</v>
      </c>
      <c r="K72" s="15">
        <f t="shared" si="44"/>
        <v>613212</v>
      </c>
      <c r="L72" s="15">
        <f t="shared" si="44"/>
        <v>0</v>
      </c>
      <c r="M72" s="15">
        <f t="shared" si="44"/>
        <v>613212</v>
      </c>
      <c r="N72" s="15">
        <f t="shared" si="44"/>
        <v>0</v>
      </c>
      <c r="O72" s="15">
        <f t="shared" si="44"/>
        <v>613212</v>
      </c>
      <c r="P72" s="15">
        <f t="shared" si="44"/>
        <v>0</v>
      </c>
      <c r="Q72" s="15">
        <f t="shared" si="44"/>
        <v>613212</v>
      </c>
    </row>
    <row r="73" spans="1:17" s="4" customFormat="1" ht="21.75" customHeight="1">
      <c r="A73" s="16"/>
      <c r="B73" s="41"/>
      <c r="C73" s="42">
        <v>2920</v>
      </c>
      <c r="D73" s="17" t="s">
        <v>104</v>
      </c>
      <c r="E73" s="15">
        <v>613212</v>
      </c>
      <c r="F73" s="15"/>
      <c r="G73" s="15">
        <f>SUM(E73:F73)</f>
        <v>613212</v>
      </c>
      <c r="H73" s="15"/>
      <c r="I73" s="15">
        <f>SUM(G73:H73)</f>
        <v>613212</v>
      </c>
      <c r="J73" s="15"/>
      <c r="K73" s="15">
        <f>SUM(I73:J73)</f>
        <v>613212</v>
      </c>
      <c r="L73" s="15"/>
      <c r="M73" s="15">
        <f>SUM(K73:L73)</f>
        <v>613212</v>
      </c>
      <c r="N73" s="15"/>
      <c r="O73" s="15">
        <f>SUM(M73:N73)</f>
        <v>613212</v>
      </c>
      <c r="P73" s="15"/>
      <c r="Q73" s="15">
        <f>SUM(O73:P73)</f>
        <v>613212</v>
      </c>
    </row>
    <row r="74" spans="1:17" s="4" customFormat="1" ht="21" customHeight="1">
      <c r="A74" s="6" t="s">
        <v>28</v>
      </c>
      <c r="B74" s="7"/>
      <c r="C74" s="8"/>
      <c r="D74" s="9" t="s">
        <v>29</v>
      </c>
      <c r="E74" s="40">
        <f aca="true" t="shared" si="45" ref="E74:K74">SUM(E75,E79,)</f>
        <v>6782</v>
      </c>
      <c r="F74" s="40">
        <f t="shared" si="45"/>
        <v>0</v>
      </c>
      <c r="G74" s="40">
        <f t="shared" si="45"/>
        <v>6782</v>
      </c>
      <c r="H74" s="40">
        <f t="shared" si="45"/>
        <v>0</v>
      </c>
      <c r="I74" s="40">
        <f t="shared" si="45"/>
        <v>6782</v>
      </c>
      <c r="J74" s="40">
        <f t="shared" si="45"/>
        <v>2904</v>
      </c>
      <c r="K74" s="40">
        <f t="shared" si="45"/>
        <v>9686</v>
      </c>
      <c r="L74" s="40">
        <f aca="true" t="shared" si="46" ref="L74:Q74">SUM(L75,L79,)</f>
        <v>0</v>
      </c>
      <c r="M74" s="40">
        <f t="shared" si="46"/>
        <v>9686</v>
      </c>
      <c r="N74" s="40">
        <f t="shared" si="46"/>
        <v>75816</v>
      </c>
      <c r="O74" s="40">
        <f t="shared" si="46"/>
        <v>85502</v>
      </c>
      <c r="P74" s="40">
        <f t="shared" si="46"/>
        <v>0</v>
      </c>
      <c r="Q74" s="40">
        <f t="shared" si="46"/>
        <v>85502</v>
      </c>
    </row>
    <row r="75" spans="1:17" s="4" customFormat="1" ht="18.75" customHeight="1">
      <c r="A75" s="14"/>
      <c r="B75" s="21" t="s">
        <v>30</v>
      </c>
      <c r="C75" s="22"/>
      <c r="D75" s="10" t="s">
        <v>20</v>
      </c>
      <c r="E75" s="15">
        <f aca="true" t="shared" si="47" ref="E75:L75">SUM(E77:E77)</f>
        <v>4782</v>
      </c>
      <c r="F75" s="15">
        <f t="shared" si="47"/>
        <v>0</v>
      </c>
      <c r="G75" s="15">
        <f t="shared" si="47"/>
        <v>4782</v>
      </c>
      <c r="H75" s="15">
        <f t="shared" si="47"/>
        <v>0</v>
      </c>
      <c r="I75" s="15">
        <f t="shared" si="47"/>
        <v>4782</v>
      </c>
      <c r="J75" s="15">
        <f t="shared" si="47"/>
        <v>2904</v>
      </c>
      <c r="K75" s="15">
        <f t="shared" si="47"/>
        <v>7686</v>
      </c>
      <c r="L75" s="15">
        <f t="shared" si="47"/>
        <v>0</v>
      </c>
      <c r="M75" s="15">
        <f>SUM(M76:M78)</f>
        <v>7686</v>
      </c>
      <c r="N75" s="15">
        <f>SUM(N76:N78)</f>
        <v>75816</v>
      </c>
      <c r="O75" s="15">
        <f>SUM(O76:O78)</f>
        <v>83502</v>
      </c>
      <c r="P75" s="15">
        <f>SUM(P76:P78)</f>
        <v>0</v>
      </c>
      <c r="Q75" s="15">
        <f>SUM(Q76:Q78)</f>
        <v>83502</v>
      </c>
    </row>
    <row r="76" spans="1:17" s="4" customFormat="1" ht="33.75">
      <c r="A76" s="21"/>
      <c r="B76" s="14"/>
      <c r="C76" s="22">
        <v>2030</v>
      </c>
      <c r="D76" s="17" t="s">
        <v>114</v>
      </c>
      <c r="E76" s="15"/>
      <c r="F76" s="15"/>
      <c r="G76" s="15"/>
      <c r="H76" s="15"/>
      <c r="I76" s="15"/>
      <c r="J76" s="15"/>
      <c r="K76" s="15"/>
      <c r="L76" s="15"/>
      <c r="M76" s="15">
        <v>0</v>
      </c>
      <c r="N76" s="15">
        <v>11966</v>
      </c>
      <c r="O76" s="15">
        <f>SUM(M76:N76)</f>
        <v>11966</v>
      </c>
      <c r="P76" s="15"/>
      <c r="Q76" s="15">
        <f>SUM(O76:P76)</f>
        <v>11966</v>
      </c>
    </row>
    <row r="77" spans="1:17" s="4" customFormat="1" ht="45">
      <c r="A77" s="21"/>
      <c r="B77" s="14"/>
      <c r="C77" s="45">
        <v>2310</v>
      </c>
      <c r="D77" s="10" t="s">
        <v>112</v>
      </c>
      <c r="E77" s="15">
        <v>4782</v>
      </c>
      <c r="F77" s="15"/>
      <c r="G77" s="15">
        <f>SUM(E77:F77)</f>
        <v>4782</v>
      </c>
      <c r="H77" s="15"/>
      <c r="I77" s="15">
        <f>SUM(G77:H77)</f>
        <v>4782</v>
      </c>
      <c r="J77" s="15">
        <v>2904</v>
      </c>
      <c r="K77" s="15">
        <f>SUM(I77:J77)</f>
        <v>7686</v>
      </c>
      <c r="L77" s="15"/>
      <c r="M77" s="15">
        <f>SUM(K77:L77)</f>
        <v>7686</v>
      </c>
      <c r="N77" s="15"/>
      <c r="O77" s="15">
        <f>SUM(M77:N77)</f>
        <v>7686</v>
      </c>
      <c r="P77" s="15"/>
      <c r="Q77" s="15">
        <f>SUM(O77:P77)</f>
        <v>7686</v>
      </c>
    </row>
    <row r="78" spans="1:17" s="4" customFormat="1" ht="45">
      <c r="A78" s="21"/>
      <c r="B78" s="14"/>
      <c r="C78" s="45">
        <v>6330</v>
      </c>
      <c r="D78" s="10" t="s">
        <v>150</v>
      </c>
      <c r="E78" s="15"/>
      <c r="F78" s="15"/>
      <c r="G78" s="15"/>
      <c r="H78" s="15"/>
      <c r="I78" s="15"/>
      <c r="J78" s="15"/>
      <c r="K78" s="15"/>
      <c r="L78" s="15"/>
      <c r="M78" s="15">
        <v>0</v>
      </c>
      <c r="N78" s="15">
        <v>63850</v>
      </c>
      <c r="O78" s="15">
        <f>SUM(M78:N78)</f>
        <v>63850</v>
      </c>
      <c r="P78" s="15"/>
      <c r="Q78" s="15">
        <f>SUM(O78:P78)</f>
        <v>63850</v>
      </c>
    </row>
    <row r="79" spans="1:17" s="4" customFormat="1" ht="19.5" customHeight="1">
      <c r="A79" s="16"/>
      <c r="B79" s="41">
        <v>80104</v>
      </c>
      <c r="C79" s="42"/>
      <c r="D79" s="10" t="s">
        <v>31</v>
      </c>
      <c r="E79" s="15">
        <f aca="true" t="shared" si="48" ref="E79:Q79">SUM(E80)</f>
        <v>2000</v>
      </c>
      <c r="F79" s="15">
        <f t="shared" si="48"/>
        <v>0</v>
      </c>
      <c r="G79" s="15">
        <f t="shared" si="48"/>
        <v>2000</v>
      </c>
      <c r="H79" s="15">
        <f t="shared" si="48"/>
        <v>0</v>
      </c>
      <c r="I79" s="15">
        <f t="shared" si="48"/>
        <v>2000</v>
      </c>
      <c r="J79" s="15">
        <f t="shared" si="48"/>
        <v>0</v>
      </c>
      <c r="K79" s="15">
        <f t="shared" si="48"/>
        <v>2000</v>
      </c>
      <c r="L79" s="15">
        <f t="shared" si="48"/>
        <v>0</v>
      </c>
      <c r="M79" s="15">
        <f t="shared" si="48"/>
        <v>2000</v>
      </c>
      <c r="N79" s="15">
        <f t="shared" si="48"/>
        <v>0</v>
      </c>
      <c r="O79" s="15">
        <f t="shared" si="48"/>
        <v>2000</v>
      </c>
      <c r="P79" s="15">
        <f t="shared" si="48"/>
        <v>0</v>
      </c>
      <c r="Q79" s="15">
        <f t="shared" si="48"/>
        <v>2000</v>
      </c>
    </row>
    <row r="80" spans="1:17" s="4" customFormat="1" ht="67.5">
      <c r="A80" s="16"/>
      <c r="B80" s="41"/>
      <c r="C80" s="42" t="s">
        <v>45</v>
      </c>
      <c r="D80" s="10" t="s">
        <v>46</v>
      </c>
      <c r="E80" s="15">
        <v>2000</v>
      </c>
      <c r="F80" s="15"/>
      <c r="G80" s="15">
        <f>SUM(E80:F80)</f>
        <v>2000</v>
      </c>
      <c r="H80" s="15"/>
      <c r="I80" s="15">
        <f>SUM(G80:H80)</f>
        <v>2000</v>
      </c>
      <c r="J80" s="15"/>
      <c r="K80" s="15">
        <f>SUM(I80:J80)</f>
        <v>2000</v>
      </c>
      <c r="L80" s="15"/>
      <c r="M80" s="15">
        <f>SUM(K80:L80)</f>
        <v>2000</v>
      </c>
      <c r="N80" s="15"/>
      <c r="O80" s="15">
        <f>SUM(M80:N80)</f>
        <v>2000</v>
      </c>
      <c r="P80" s="15"/>
      <c r="Q80" s="15">
        <f>SUM(O80:P80)</f>
        <v>2000</v>
      </c>
    </row>
    <row r="81" spans="1:17" s="1" customFormat="1" ht="21.75" customHeight="1">
      <c r="A81" s="36" t="s">
        <v>113</v>
      </c>
      <c r="B81" s="37"/>
      <c r="C81" s="38"/>
      <c r="D81" s="39" t="s">
        <v>34</v>
      </c>
      <c r="E81" s="40">
        <f aca="true" t="shared" si="49" ref="E81:K81">SUM(E82,E84,E87,E91,E94,E89)</f>
        <v>7964296</v>
      </c>
      <c r="F81" s="40">
        <f t="shared" si="49"/>
        <v>530000</v>
      </c>
      <c r="G81" s="40">
        <f t="shared" si="49"/>
        <v>8494296</v>
      </c>
      <c r="H81" s="40">
        <f t="shared" si="49"/>
        <v>-73</v>
      </c>
      <c r="I81" s="40">
        <f t="shared" si="49"/>
        <v>8494223</v>
      </c>
      <c r="J81" s="40">
        <f t="shared" si="49"/>
        <v>5500</v>
      </c>
      <c r="K81" s="40">
        <f t="shared" si="49"/>
        <v>8499723</v>
      </c>
      <c r="L81" s="40">
        <f aca="true" t="shared" si="50" ref="L81:Q81">SUM(L82,L84,L87,L91,L94,L89)</f>
        <v>0</v>
      </c>
      <c r="M81" s="40">
        <f t="shared" si="50"/>
        <v>8499723</v>
      </c>
      <c r="N81" s="40">
        <f t="shared" si="50"/>
        <v>82751</v>
      </c>
      <c r="O81" s="40">
        <f t="shared" si="50"/>
        <v>8582474</v>
      </c>
      <c r="P81" s="40">
        <f t="shared" si="50"/>
        <v>0</v>
      </c>
      <c r="Q81" s="40">
        <f t="shared" si="50"/>
        <v>8582474</v>
      </c>
    </row>
    <row r="82" spans="1:17" s="4" customFormat="1" ht="45">
      <c r="A82" s="16"/>
      <c r="B82" s="11">
        <v>85212</v>
      </c>
      <c r="C82" s="19"/>
      <c r="D82" s="17" t="s">
        <v>36</v>
      </c>
      <c r="E82" s="15">
        <f aca="true" t="shared" si="51" ref="E82:Q82">SUM(E83:E83)</f>
        <v>6551300</v>
      </c>
      <c r="F82" s="15">
        <f t="shared" si="51"/>
        <v>0</v>
      </c>
      <c r="G82" s="15">
        <f t="shared" si="51"/>
        <v>6551300</v>
      </c>
      <c r="H82" s="15">
        <f t="shared" si="51"/>
        <v>0</v>
      </c>
      <c r="I82" s="15">
        <f t="shared" si="51"/>
        <v>6551300</v>
      </c>
      <c r="J82" s="15">
        <f t="shared" si="51"/>
        <v>0</v>
      </c>
      <c r="K82" s="15">
        <f t="shared" si="51"/>
        <v>6551300</v>
      </c>
      <c r="L82" s="15">
        <f t="shared" si="51"/>
        <v>0</v>
      </c>
      <c r="M82" s="15">
        <f t="shared" si="51"/>
        <v>6551300</v>
      </c>
      <c r="N82" s="15">
        <f t="shared" si="51"/>
        <v>0</v>
      </c>
      <c r="O82" s="15">
        <f t="shared" si="51"/>
        <v>6551300</v>
      </c>
      <c r="P82" s="15">
        <f t="shared" si="51"/>
        <v>0</v>
      </c>
      <c r="Q82" s="15">
        <f t="shared" si="51"/>
        <v>6551300</v>
      </c>
    </row>
    <row r="83" spans="1:17" s="4" customFormat="1" ht="56.25">
      <c r="A83" s="16"/>
      <c r="B83" s="11"/>
      <c r="C83" s="19">
        <v>2010</v>
      </c>
      <c r="D83" s="17" t="s">
        <v>56</v>
      </c>
      <c r="E83" s="15">
        <v>6551300</v>
      </c>
      <c r="F83" s="15"/>
      <c r="G83" s="15">
        <f>SUM(E83:F83)</f>
        <v>6551300</v>
      </c>
      <c r="H83" s="15"/>
      <c r="I83" s="15">
        <f>SUM(G83:H83)</f>
        <v>6551300</v>
      </c>
      <c r="J83" s="15"/>
      <c r="K83" s="15">
        <f>SUM(I83:J83)</f>
        <v>6551300</v>
      </c>
      <c r="L83" s="15"/>
      <c r="M83" s="15">
        <f>SUM(K83:L83)</f>
        <v>6551300</v>
      </c>
      <c r="N83" s="15"/>
      <c r="O83" s="15">
        <f>SUM(M83:N83)</f>
        <v>6551300</v>
      </c>
      <c r="P83" s="15"/>
      <c r="Q83" s="15">
        <f>SUM(O83:P83)</f>
        <v>6551300</v>
      </c>
    </row>
    <row r="84" spans="1:17" s="4" customFormat="1" ht="67.5">
      <c r="A84" s="16"/>
      <c r="B84" s="11">
        <v>85213</v>
      </c>
      <c r="C84" s="33"/>
      <c r="D84" s="17" t="s">
        <v>35</v>
      </c>
      <c r="E84" s="15">
        <f aca="true" t="shared" si="52" ref="E84:K84">SUM(E85:E86)</f>
        <v>49134</v>
      </c>
      <c r="F84" s="15">
        <f t="shared" si="52"/>
        <v>0</v>
      </c>
      <c r="G84" s="15">
        <f t="shared" si="52"/>
        <v>49134</v>
      </c>
      <c r="H84" s="15">
        <f t="shared" si="52"/>
        <v>-73</v>
      </c>
      <c r="I84" s="15">
        <f t="shared" si="52"/>
        <v>49061</v>
      </c>
      <c r="J84" s="15">
        <f t="shared" si="52"/>
        <v>0</v>
      </c>
      <c r="K84" s="15">
        <f t="shared" si="52"/>
        <v>49061</v>
      </c>
      <c r="L84" s="15">
        <f aca="true" t="shared" si="53" ref="L84:Q84">SUM(L85:L86)</f>
        <v>0</v>
      </c>
      <c r="M84" s="15">
        <f t="shared" si="53"/>
        <v>49061</v>
      </c>
      <c r="N84" s="15">
        <f t="shared" si="53"/>
        <v>0</v>
      </c>
      <c r="O84" s="15">
        <f t="shared" si="53"/>
        <v>49061</v>
      </c>
      <c r="P84" s="15">
        <f t="shared" si="53"/>
        <v>0</v>
      </c>
      <c r="Q84" s="15">
        <f t="shared" si="53"/>
        <v>49061</v>
      </c>
    </row>
    <row r="85" spans="1:17" s="4" customFormat="1" ht="56.25">
      <c r="A85" s="16"/>
      <c r="B85" s="11"/>
      <c r="C85" s="33">
        <v>2010</v>
      </c>
      <c r="D85" s="17" t="s">
        <v>56</v>
      </c>
      <c r="E85" s="15">
        <v>12000</v>
      </c>
      <c r="F85" s="15"/>
      <c r="G85" s="15">
        <f>SUM(E85:F85)</f>
        <v>12000</v>
      </c>
      <c r="H85" s="15">
        <v>-73</v>
      </c>
      <c r="I85" s="15">
        <f>SUM(G85:H85)</f>
        <v>11927</v>
      </c>
      <c r="J85" s="15"/>
      <c r="K85" s="15">
        <f>SUM(I85:J85)</f>
        <v>11927</v>
      </c>
      <c r="L85" s="15"/>
      <c r="M85" s="15">
        <f>SUM(K85:L85)</f>
        <v>11927</v>
      </c>
      <c r="N85" s="15"/>
      <c r="O85" s="15">
        <f>SUM(M85:N85)</f>
        <v>11927</v>
      </c>
      <c r="P85" s="15"/>
      <c r="Q85" s="15">
        <f>SUM(O85:P85)</f>
        <v>11927</v>
      </c>
    </row>
    <row r="86" spans="1:17" s="4" customFormat="1" ht="33.75">
      <c r="A86" s="16"/>
      <c r="B86" s="11"/>
      <c r="C86" s="42">
        <v>2030</v>
      </c>
      <c r="D86" s="17" t="s">
        <v>114</v>
      </c>
      <c r="E86" s="15">
        <v>37134</v>
      </c>
      <c r="F86" s="15"/>
      <c r="G86" s="15">
        <f>SUM(E86:F86)</f>
        <v>37134</v>
      </c>
      <c r="H86" s="15"/>
      <c r="I86" s="15">
        <f>SUM(G86:H86)</f>
        <v>37134</v>
      </c>
      <c r="J86" s="15"/>
      <c r="K86" s="15">
        <f>SUM(I86:J86)</f>
        <v>37134</v>
      </c>
      <c r="L86" s="15"/>
      <c r="M86" s="15">
        <f>SUM(K86:L86)</f>
        <v>37134</v>
      </c>
      <c r="N86" s="15"/>
      <c r="O86" s="15">
        <f>SUM(M86:N86)</f>
        <v>37134</v>
      </c>
      <c r="P86" s="15"/>
      <c r="Q86" s="15">
        <f>SUM(O86:P86)</f>
        <v>37134</v>
      </c>
    </row>
    <row r="87" spans="1:17" s="4" customFormat="1" ht="22.5">
      <c r="A87" s="16"/>
      <c r="B87" s="41" t="s">
        <v>115</v>
      </c>
      <c r="C87" s="33"/>
      <c r="D87" s="17" t="s">
        <v>116</v>
      </c>
      <c r="E87" s="15">
        <f aca="true" t="shared" si="54" ref="E87:Q87">SUM(E88:E88)</f>
        <v>539695</v>
      </c>
      <c r="F87" s="15">
        <f t="shared" si="54"/>
        <v>0</v>
      </c>
      <c r="G87" s="15">
        <f t="shared" si="54"/>
        <v>539695</v>
      </c>
      <c r="H87" s="15">
        <f t="shared" si="54"/>
        <v>0</v>
      </c>
      <c r="I87" s="15">
        <f t="shared" si="54"/>
        <v>539695</v>
      </c>
      <c r="J87" s="15">
        <f t="shared" si="54"/>
        <v>0</v>
      </c>
      <c r="K87" s="15">
        <f t="shared" si="54"/>
        <v>539695</v>
      </c>
      <c r="L87" s="15">
        <f t="shared" si="54"/>
        <v>0</v>
      </c>
      <c r="M87" s="15">
        <f t="shared" si="54"/>
        <v>539695</v>
      </c>
      <c r="N87" s="15">
        <f t="shared" si="54"/>
        <v>0</v>
      </c>
      <c r="O87" s="15">
        <f t="shared" si="54"/>
        <v>539695</v>
      </c>
      <c r="P87" s="15">
        <f t="shared" si="54"/>
        <v>0</v>
      </c>
      <c r="Q87" s="15">
        <f t="shared" si="54"/>
        <v>539695</v>
      </c>
    </row>
    <row r="88" spans="1:17" s="4" customFormat="1" ht="33.75">
      <c r="A88" s="16"/>
      <c r="B88" s="41"/>
      <c r="C88" s="42">
        <v>2030</v>
      </c>
      <c r="D88" s="17" t="s">
        <v>114</v>
      </c>
      <c r="E88" s="15">
        <v>539695</v>
      </c>
      <c r="F88" s="15"/>
      <c r="G88" s="15">
        <f>SUM(E88:F88)</f>
        <v>539695</v>
      </c>
      <c r="H88" s="15"/>
      <c r="I88" s="15">
        <f>SUM(G88:H88)</f>
        <v>539695</v>
      </c>
      <c r="J88" s="15"/>
      <c r="K88" s="15">
        <f>SUM(I88:J88)</f>
        <v>539695</v>
      </c>
      <c r="L88" s="15"/>
      <c r="M88" s="15">
        <f>SUM(K88:L88)</f>
        <v>539695</v>
      </c>
      <c r="N88" s="15"/>
      <c r="O88" s="15">
        <f>SUM(M88:N88)</f>
        <v>539695</v>
      </c>
      <c r="P88" s="15"/>
      <c r="Q88" s="15">
        <f>SUM(O88:P88)</f>
        <v>539695</v>
      </c>
    </row>
    <row r="89" spans="1:17" s="4" customFormat="1" ht="21.75" customHeight="1">
      <c r="A89" s="16"/>
      <c r="B89" s="41">
        <v>85216</v>
      </c>
      <c r="C89" s="42"/>
      <c r="D89" s="17" t="s">
        <v>37</v>
      </c>
      <c r="E89" s="15">
        <f aca="true" t="shared" si="55" ref="E89:Q89">SUM(E90)</f>
        <v>449868</v>
      </c>
      <c r="F89" s="15">
        <f t="shared" si="55"/>
        <v>0</v>
      </c>
      <c r="G89" s="15">
        <f t="shared" si="55"/>
        <v>449868</v>
      </c>
      <c r="H89" s="15">
        <f t="shared" si="55"/>
        <v>0</v>
      </c>
      <c r="I89" s="15">
        <f t="shared" si="55"/>
        <v>449868</v>
      </c>
      <c r="J89" s="15">
        <f t="shared" si="55"/>
        <v>0</v>
      </c>
      <c r="K89" s="15">
        <f t="shared" si="55"/>
        <v>449868</v>
      </c>
      <c r="L89" s="15">
        <f t="shared" si="55"/>
        <v>0</v>
      </c>
      <c r="M89" s="15">
        <f t="shared" si="55"/>
        <v>449868</v>
      </c>
      <c r="N89" s="15">
        <f t="shared" si="55"/>
        <v>0</v>
      </c>
      <c r="O89" s="15">
        <f t="shared" si="55"/>
        <v>449868</v>
      </c>
      <c r="P89" s="15">
        <f t="shared" si="55"/>
        <v>0</v>
      </c>
      <c r="Q89" s="15">
        <f t="shared" si="55"/>
        <v>449868</v>
      </c>
    </row>
    <row r="90" spans="1:17" s="4" customFormat="1" ht="33.75">
      <c r="A90" s="16"/>
      <c r="B90" s="41"/>
      <c r="C90" s="42">
        <v>2030</v>
      </c>
      <c r="D90" s="17" t="s">
        <v>114</v>
      </c>
      <c r="E90" s="15">
        <v>449868</v>
      </c>
      <c r="F90" s="15"/>
      <c r="G90" s="15">
        <f>SUM(E90:F90)</f>
        <v>449868</v>
      </c>
      <c r="H90" s="15"/>
      <c r="I90" s="15">
        <f>SUM(G90:H90)</f>
        <v>449868</v>
      </c>
      <c r="J90" s="15"/>
      <c r="K90" s="15">
        <f>SUM(I90:J90)</f>
        <v>449868</v>
      </c>
      <c r="L90" s="15"/>
      <c r="M90" s="15">
        <f>SUM(K90:L90)</f>
        <v>449868</v>
      </c>
      <c r="N90" s="15"/>
      <c r="O90" s="15">
        <f>SUM(M90:N90)</f>
        <v>449868</v>
      </c>
      <c r="P90" s="15"/>
      <c r="Q90" s="15">
        <f>SUM(O90:P90)</f>
        <v>449868</v>
      </c>
    </row>
    <row r="91" spans="1:17" s="4" customFormat="1" ht="19.5" customHeight="1">
      <c r="A91" s="16"/>
      <c r="B91" s="41" t="s">
        <v>117</v>
      </c>
      <c r="C91" s="33"/>
      <c r="D91" s="17" t="s">
        <v>21</v>
      </c>
      <c r="E91" s="15">
        <f>SUM(E92:E92)</f>
        <v>374299</v>
      </c>
      <c r="F91" s="15">
        <f>SUM(F92:F92)</f>
        <v>0</v>
      </c>
      <c r="G91" s="15">
        <f>SUM(G92:G92)</f>
        <v>374299</v>
      </c>
      <c r="H91" s="15">
        <f>SUM(H92:H92)</f>
        <v>0</v>
      </c>
      <c r="I91" s="15">
        <f aca="true" t="shared" si="56" ref="I91:O91">SUM(I92:I93)</f>
        <v>374299</v>
      </c>
      <c r="J91" s="15">
        <f t="shared" si="56"/>
        <v>5500</v>
      </c>
      <c r="K91" s="15">
        <f t="shared" si="56"/>
        <v>379799</v>
      </c>
      <c r="L91" s="15">
        <f t="shared" si="56"/>
        <v>0</v>
      </c>
      <c r="M91" s="15">
        <f t="shared" si="56"/>
        <v>379799</v>
      </c>
      <c r="N91" s="15">
        <f t="shared" si="56"/>
        <v>13351</v>
      </c>
      <c r="O91" s="15">
        <f t="shared" si="56"/>
        <v>393150</v>
      </c>
      <c r="P91" s="15">
        <f>SUM(P92:P93)</f>
        <v>0</v>
      </c>
      <c r="Q91" s="15">
        <f>SUM(Q92:Q93)</f>
        <v>393150</v>
      </c>
    </row>
    <row r="92" spans="1:17" s="4" customFormat="1" ht="33.75">
      <c r="A92" s="16"/>
      <c r="B92" s="41"/>
      <c r="C92" s="42">
        <v>2030</v>
      </c>
      <c r="D92" s="17" t="s">
        <v>114</v>
      </c>
      <c r="E92" s="15">
        <v>374299</v>
      </c>
      <c r="F92" s="15"/>
      <c r="G92" s="15">
        <f>SUM(E92:F92)</f>
        <v>374299</v>
      </c>
      <c r="H92" s="15"/>
      <c r="I92" s="15">
        <f>SUM(G92:H92)</f>
        <v>374299</v>
      </c>
      <c r="J92" s="15"/>
      <c r="K92" s="15">
        <f>SUM(I92:J92)</f>
        <v>374299</v>
      </c>
      <c r="L92" s="15"/>
      <c r="M92" s="15">
        <f>SUM(K92:L92)</f>
        <v>374299</v>
      </c>
      <c r="N92" s="15">
        <v>13351</v>
      </c>
      <c r="O92" s="15">
        <f>SUM(M92:N92)</f>
        <v>387650</v>
      </c>
      <c r="P92" s="15"/>
      <c r="Q92" s="15">
        <f>SUM(O92:P92)</f>
        <v>387650</v>
      </c>
    </row>
    <row r="93" spans="1:17" s="4" customFormat="1" ht="56.25">
      <c r="A93" s="16"/>
      <c r="B93" s="41"/>
      <c r="C93" s="42">
        <v>2010</v>
      </c>
      <c r="D93" s="17" t="s">
        <v>56</v>
      </c>
      <c r="E93" s="15"/>
      <c r="F93" s="15"/>
      <c r="G93" s="15"/>
      <c r="H93" s="15"/>
      <c r="I93" s="15">
        <v>0</v>
      </c>
      <c r="J93" s="15">
        <v>5500</v>
      </c>
      <c r="K93" s="15">
        <f>SUM(I93:J93)</f>
        <v>5500</v>
      </c>
      <c r="L93" s="15"/>
      <c r="M93" s="15">
        <f>SUM(K93:L93)</f>
        <v>5500</v>
      </c>
      <c r="N93" s="15"/>
      <c r="O93" s="15">
        <f>SUM(M93:N93)</f>
        <v>5500</v>
      </c>
      <c r="P93" s="15"/>
      <c r="Q93" s="15">
        <f>SUM(O93:P93)</f>
        <v>5500</v>
      </c>
    </row>
    <row r="94" spans="1:17" s="4" customFormat="1" ht="21" customHeight="1">
      <c r="A94" s="16"/>
      <c r="B94" s="41">
        <v>85295</v>
      </c>
      <c r="C94" s="42"/>
      <c r="D94" s="17" t="s">
        <v>118</v>
      </c>
      <c r="E94" s="15">
        <f aca="true" t="shared" si="57" ref="E94:Q94">SUM(E95:E95)</f>
        <v>0</v>
      </c>
      <c r="F94" s="15">
        <f t="shared" si="57"/>
        <v>530000</v>
      </c>
      <c r="G94" s="15">
        <f t="shared" si="57"/>
        <v>530000</v>
      </c>
      <c r="H94" s="15">
        <f t="shared" si="57"/>
        <v>0</v>
      </c>
      <c r="I94" s="15">
        <f t="shared" si="57"/>
        <v>530000</v>
      </c>
      <c r="J94" s="15">
        <f t="shared" si="57"/>
        <v>0</v>
      </c>
      <c r="K94" s="15">
        <f t="shared" si="57"/>
        <v>530000</v>
      </c>
      <c r="L94" s="15">
        <f t="shared" si="57"/>
        <v>0</v>
      </c>
      <c r="M94" s="15">
        <f t="shared" si="57"/>
        <v>530000</v>
      </c>
      <c r="N94" s="15">
        <f t="shared" si="57"/>
        <v>69400</v>
      </c>
      <c r="O94" s="15">
        <f t="shared" si="57"/>
        <v>599400</v>
      </c>
      <c r="P94" s="15">
        <f t="shared" si="57"/>
        <v>0</v>
      </c>
      <c r="Q94" s="15">
        <f t="shared" si="57"/>
        <v>599400</v>
      </c>
    </row>
    <row r="95" spans="1:17" s="4" customFormat="1" ht="33.75">
      <c r="A95" s="16"/>
      <c r="B95" s="41"/>
      <c r="C95" s="19">
        <v>2030</v>
      </c>
      <c r="D95" s="17" t="s">
        <v>114</v>
      </c>
      <c r="E95" s="15">
        <v>0</v>
      </c>
      <c r="F95" s="15">
        <v>530000</v>
      </c>
      <c r="G95" s="15">
        <f>SUM(E95:F95)</f>
        <v>530000</v>
      </c>
      <c r="H95" s="15"/>
      <c r="I95" s="15">
        <f>SUM(G95:H95)</f>
        <v>530000</v>
      </c>
      <c r="J95" s="15"/>
      <c r="K95" s="15">
        <f>SUM(I95:J95)</f>
        <v>530000</v>
      </c>
      <c r="L95" s="15"/>
      <c r="M95" s="15">
        <f>SUM(K95:L95)</f>
        <v>530000</v>
      </c>
      <c r="N95" s="15">
        <v>69400</v>
      </c>
      <c r="O95" s="15">
        <f>SUM(M95:N95)</f>
        <v>599400</v>
      </c>
      <c r="P95" s="15"/>
      <c r="Q95" s="15">
        <f>SUM(O95:P95)</f>
        <v>599400</v>
      </c>
    </row>
    <row r="96" spans="1:17" s="68" customFormat="1" ht="24" customHeight="1">
      <c r="A96" s="70">
        <v>854</v>
      </c>
      <c r="B96" s="69"/>
      <c r="C96" s="71"/>
      <c r="D96" s="66" t="s">
        <v>145</v>
      </c>
      <c r="E96" s="67"/>
      <c r="F96" s="67"/>
      <c r="G96" s="67"/>
      <c r="H96" s="67"/>
      <c r="I96" s="67"/>
      <c r="J96" s="67"/>
      <c r="K96" s="67">
        <f aca="true" t="shared" si="58" ref="K96:M97">SUM(K97)</f>
        <v>0</v>
      </c>
      <c r="L96" s="67">
        <f t="shared" si="58"/>
        <v>279792</v>
      </c>
      <c r="M96" s="67">
        <f t="shared" si="58"/>
        <v>279792</v>
      </c>
      <c r="N96" s="67">
        <f aca="true" t="shared" si="59" ref="N96:Q97">SUM(N97)</f>
        <v>0</v>
      </c>
      <c r="O96" s="67">
        <f t="shared" si="59"/>
        <v>279792</v>
      </c>
      <c r="P96" s="67">
        <f t="shared" si="59"/>
        <v>0</v>
      </c>
      <c r="Q96" s="67">
        <f t="shared" si="59"/>
        <v>279792</v>
      </c>
    </row>
    <row r="97" spans="1:17" s="4" customFormat="1" ht="24" customHeight="1">
      <c r="A97" s="16"/>
      <c r="B97" s="41">
        <v>85415</v>
      </c>
      <c r="C97" s="19"/>
      <c r="D97" s="17" t="s">
        <v>146</v>
      </c>
      <c r="E97" s="15"/>
      <c r="F97" s="15"/>
      <c r="G97" s="15"/>
      <c r="H97" s="15"/>
      <c r="I97" s="15"/>
      <c r="J97" s="15"/>
      <c r="K97" s="15">
        <f t="shared" si="58"/>
        <v>0</v>
      </c>
      <c r="L97" s="15">
        <f t="shared" si="58"/>
        <v>279792</v>
      </c>
      <c r="M97" s="15">
        <f t="shared" si="58"/>
        <v>279792</v>
      </c>
      <c r="N97" s="15">
        <f t="shared" si="59"/>
        <v>0</v>
      </c>
      <c r="O97" s="15">
        <f t="shared" si="59"/>
        <v>279792</v>
      </c>
      <c r="P97" s="15">
        <f t="shared" si="59"/>
        <v>0</v>
      </c>
      <c r="Q97" s="15">
        <f t="shared" si="59"/>
        <v>279792</v>
      </c>
    </row>
    <row r="98" spans="1:17" s="4" customFormat="1" ht="33.75">
      <c r="A98" s="16"/>
      <c r="B98" s="41"/>
      <c r="C98" s="19">
        <v>2030</v>
      </c>
      <c r="D98" s="17" t="s">
        <v>114</v>
      </c>
      <c r="E98" s="15"/>
      <c r="F98" s="15"/>
      <c r="G98" s="15"/>
      <c r="H98" s="15"/>
      <c r="I98" s="15"/>
      <c r="J98" s="15"/>
      <c r="K98" s="15">
        <v>0</v>
      </c>
      <c r="L98" s="15">
        <v>279792</v>
      </c>
      <c r="M98" s="15">
        <f>SUM(K98:L98)</f>
        <v>279792</v>
      </c>
      <c r="N98" s="15"/>
      <c r="O98" s="15">
        <f>SUM(M98:N98)</f>
        <v>279792</v>
      </c>
      <c r="P98" s="15"/>
      <c r="Q98" s="15">
        <f>SUM(O98:P98)</f>
        <v>279792</v>
      </c>
    </row>
    <row r="99" spans="1:17" s="2" customFormat="1" ht="24" customHeight="1">
      <c r="A99" s="36">
        <v>900</v>
      </c>
      <c r="B99" s="46"/>
      <c r="C99" s="47"/>
      <c r="D99" s="39" t="s">
        <v>22</v>
      </c>
      <c r="E99" s="40">
        <f>SUM(E104,E100)</f>
        <v>16000</v>
      </c>
      <c r="F99" s="40">
        <f>SUM(F104,F100)</f>
        <v>0</v>
      </c>
      <c r="G99" s="40">
        <f>SUM(G104,G100)</f>
        <v>16000</v>
      </c>
      <c r="H99" s="40">
        <f>SUM(H104,H100)</f>
        <v>0</v>
      </c>
      <c r="I99" s="40">
        <f aca="true" t="shared" si="60" ref="I99:O99">SUM(I104,I100,I102)</f>
        <v>16000</v>
      </c>
      <c r="J99" s="40">
        <f t="shared" si="60"/>
        <v>200000</v>
      </c>
      <c r="K99" s="40">
        <f t="shared" si="60"/>
        <v>216000</v>
      </c>
      <c r="L99" s="40">
        <f t="shared" si="60"/>
        <v>0</v>
      </c>
      <c r="M99" s="40">
        <f t="shared" si="60"/>
        <v>216000</v>
      </c>
      <c r="N99" s="40">
        <f t="shared" si="60"/>
        <v>0</v>
      </c>
      <c r="O99" s="40">
        <f t="shared" si="60"/>
        <v>216000</v>
      </c>
      <c r="P99" s="40">
        <f>SUM(P104,P100,P102)</f>
        <v>0</v>
      </c>
      <c r="Q99" s="40">
        <f>SUM(Q104,Q100,Q102)</f>
        <v>216000</v>
      </c>
    </row>
    <row r="100" spans="1:17" s="23" customFormat="1" ht="18.75" customHeight="1">
      <c r="A100" s="48"/>
      <c r="B100" s="49">
        <v>90001</v>
      </c>
      <c r="C100" s="50"/>
      <c r="D100" s="10" t="s">
        <v>23</v>
      </c>
      <c r="E100" s="15">
        <f aca="true" t="shared" si="61" ref="E100:Q100">SUM(E101)</f>
        <v>10000</v>
      </c>
      <c r="F100" s="15">
        <f t="shared" si="61"/>
        <v>0</v>
      </c>
      <c r="G100" s="15">
        <f t="shared" si="61"/>
        <v>10000</v>
      </c>
      <c r="H100" s="15">
        <f t="shared" si="61"/>
        <v>0</v>
      </c>
      <c r="I100" s="15">
        <f t="shared" si="61"/>
        <v>10000</v>
      </c>
      <c r="J100" s="15">
        <f t="shared" si="61"/>
        <v>0</v>
      </c>
      <c r="K100" s="15">
        <f t="shared" si="61"/>
        <v>10000</v>
      </c>
      <c r="L100" s="15">
        <f t="shared" si="61"/>
        <v>0</v>
      </c>
      <c r="M100" s="15">
        <f t="shared" si="61"/>
        <v>10000</v>
      </c>
      <c r="N100" s="15">
        <f t="shared" si="61"/>
        <v>0</v>
      </c>
      <c r="O100" s="15">
        <f t="shared" si="61"/>
        <v>10000</v>
      </c>
      <c r="P100" s="15">
        <f t="shared" si="61"/>
        <v>0</v>
      </c>
      <c r="Q100" s="15">
        <f t="shared" si="61"/>
        <v>10000</v>
      </c>
    </row>
    <row r="101" spans="1:17" s="23" customFormat="1" ht="18.75" customHeight="1">
      <c r="A101" s="51"/>
      <c r="B101" s="52"/>
      <c r="C101" s="19" t="s">
        <v>57</v>
      </c>
      <c r="D101" s="17" t="s">
        <v>58</v>
      </c>
      <c r="E101" s="15">
        <v>10000</v>
      </c>
      <c r="F101" s="15"/>
      <c r="G101" s="15">
        <f>SUM(E101:F101)</f>
        <v>10000</v>
      </c>
      <c r="H101" s="15"/>
      <c r="I101" s="15">
        <f>SUM(G101:H101)</f>
        <v>10000</v>
      </c>
      <c r="J101" s="15"/>
      <c r="K101" s="15">
        <f>SUM(I101:J101)</f>
        <v>10000</v>
      </c>
      <c r="L101" s="15"/>
      <c r="M101" s="15">
        <f>SUM(K101:L101)</f>
        <v>10000</v>
      </c>
      <c r="N101" s="15"/>
      <c r="O101" s="15">
        <f>SUM(M101:N101)</f>
        <v>10000</v>
      </c>
      <c r="P101" s="15"/>
      <c r="Q101" s="15">
        <f>SUM(O101:P101)</f>
        <v>10000</v>
      </c>
    </row>
    <row r="102" spans="1:17" s="23" customFormat="1" ht="33.75">
      <c r="A102" s="48"/>
      <c r="B102" s="49">
        <v>90019</v>
      </c>
      <c r="C102" s="61"/>
      <c r="D102" s="62" t="s">
        <v>134</v>
      </c>
      <c r="E102" s="63"/>
      <c r="F102" s="63"/>
      <c r="G102" s="63"/>
      <c r="H102" s="63"/>
      <c r="I102" s="63">
        <f aca="true" t="shared" si="62" ref="I102:O102">SUM(I103)</f>
        <v>0</v>
      </c>
      <c r="J102" s="63">
        <f t="shared" si="62"/>
        <v>200000</v>
      </c>
      <c r="K102" s="63">
        <f t="shared" si="62"/>
        <v>200000</v>
      </c>
      <c r="L102" s="63">
        <f t="shared" si="62"/>
        <v>0</v>
      </c>
      <c r="M102" s="63">
        <f t="shared" si="62"/>
        <v>200000</v>
      </c>
      <c r="N102" s="63">
        <f t="shared" si="62"/>
        <v>0</v>
      </c>
      <c r="O102" s="63">
        <f t="shared" si="62"/>
        <v>200000</v>
      </c>
      <c r="P102" s="63">
        <f>SUM(P103)</f>
        <v>0</v>
      </c>
      <c r="Q102" s="63">
        <f>SUM(Q103)</f>
        <v>200000</v>
      </c>
    </row>
    <row r="103" spans="1:17" s="23" customFormat="1" ht="19.5" customHeight="1">
      <c r="A103" s="48"/>
      <c r="B103" s="49"/>
      <c r="C103" s="61" t="s">
        <v>110</v>
      </c>
      <c r="D103" s="62" t="s">
        <v>111</v>
      </c>
      <c r="E103" s="63"/>
      <c r="F103" s="63"/>
      <c r="G103" s="63"/>
      <c r="H103" s="63"/>
      <c r="I103" s="63">
        <v>0</v>
      </c>
      <c r="J103" s="63">
        <v>200000</v>
      </c>
      <c r="K103" s="63">
        <f>SUM(I103:J103)</f>
        <v>200000</v>
      </c>
      <c r="L103" s="63"/>
      <c r="M103" s="63">
        <f>SUM(K103:L103)</f>
        <v>200000</v>
      </c>
      <c r="N103" s="63"/>
      <c r="O103" s="63">
        <f>SUM(M103:N103)</f>
        <v>200000</v>
      </c>
      <c r="P103" s="63"/>
      <c r="Q103" s="63">
        <f>SUM(O103:P103)</f>
        <v>200000</v>
      </c>
    </row>
    <row r="104" spans="1:17" s="4" customFormat="1" ht="20.25" customHeight="1">
      <c r="A104" s="16"/>
      <c r="B104" s="41">
        <v>90095</v>
      </c>
      <c r="C104" s="42"/>
      <c r="D104" s="17" t="s">
        <v>6</v>
      </c>
      <c r="E104" s="15">
        <f aca="true" t="shared" si="63" ref="E104:Q104">SUM(E105)</f>
        <v>6000</v>
      </c>
      <c r="F104" s="15">
        <f t="shared" si="63"/>
        <v>0</v>
      </c>
      <c r="G104" s="15">
        <f t="shared" si="63"/>
        <v>6000</v>
      </c>
      <c r="H104" s="15">
        <f t="shared" si="63"/>
        <v>0</v>
      </c>
      <c r="I104" s="15">
        <f t="shared" si="63"/>
        <v>6000</v>
      </c>
      <c r="J104" s="15">
        <f t="shared" si="63"/>
        <v>0</v>
      </c>
      <c r="K104" s="15">
        <f t="shared" si="63"/>
        <v>6000</v>
      </c>
      <c r="L104" s="15">
        <f t="shared" si="63"/>
        <v>0</v>
      </c>
      <c r="M104" s="15">
        <f t="shared" si="63"/>
        <v>6000</v>
      </c>
      <c r="N104" s="15">
        <f t="shared" si="63"/>
        <v>0</v>
      </c>
      <c r="O104" s="15">
        <f t="shared" si="63"/>
        <v>6000</v>
      </c>
      <c r="P104" s="15">
        <f t="shared" si="63"/>
        <v>0</v>
      </c>
      <c r="Q104" s="15">
        <f t="shared" si="63"/>
        <v>6000</v>
      </c>
    </row>
    <row r="105" spans="1:17" s="4" customFormat="1" ht="18.75" customHeight="1">
      <c r="A105" s="16"/>
      <c r="B105" s="41"/>
      <c r="C105" s="42" t="s">
        <v>119</v>
      </c>
      <c r="D105" s="17" t="s">
        <v>120</v>
      </c>
      <c r="E105" s="15">
        <v>6000</v>
      </c>
      <c r="F105" s="15"/>
      <c r="G105" s="15">
        <f>SUM(E105:F105)</f>
        <v>6000</v>
      </c>
      <c r="H105" s="15"/>
      <c r="I105" s="15">
        <f>SUM(G105:H105)</f>
        <v>6000</v>
      </c>
      <c r="J105" s="15"/>
      <c r="K105" s="15">
        <f>SUM(I105:J105)</f>
        <v>6000</v>
      </c>
      <c r="L105" s="15"/>
      <c r="M105" s="15">
        <f>SUM(K105:L105)</f>
        <v>6000</v>
      </c>
      <c r="N105" s="15"/>
      <c r="O105" s="15">
        <f>SUM(M105:N105)</f>
        <v>6000</v>
      </c>
      <c r="P105" s="15"/>
      <c r="Q105" s="15">
        <f>SUM(O105:P105)</f>
        <v>6000</v>
      </c>
    </row>
    <row r="106" spans="1:17" s="2" customFormat="1" ht="24" customHeight="1">
      <c r="A106" s="36" t="s">
        <v>24</v>
      </c>
      <c r="B106" s="37"/>
      <c r="C106" s="38"/>
      <c r="D106" s="39" t="s">
        <v>121</v>
      </c>
      <c r="E106" s="40">
        <f>SUM(E109)</f>
        <v>60000</v>
      </c>
      <c r="F106" s="40">
        <f>SUM(F109)</f>
        <v>0</v>
      </c>
      <c r="G106" s="40">
        <f>SUM(G109)</f>
        <v>60000</v>
      </c>
      <c r="H106" s="40">
        <f>SUM(H109)</f>
        <v>0</v>
      </c>
      <c r="I106" s="40">
        <f aca="true" t="shared" si="64" ref="I106:O106">SUM(I109,I107,)</f>
        <v>60000</v>
      </c>
      <c r="J106" s="40">
        <f t="shared" si="64"/>
        <v>11400</v>
      </c>
      <c r="K106" s="40">
        <f t="shared" si="64"/>
        <v>71400</v>
      </c>
      <c r="L106" s="40">
        <f t="shared" si="64"/>
        <v>0</v>
      </c>
      <c r="M106" s="40">
        <f t="shared" si="64"/>
        <v>71400</v>
      </c>
      <c r="N106" s="40">
        <f t="shared" si="64"/>
        <v>0</v>
      </c>
      <c r="O106" s="40">
        <f t="shared" si="64"/>
        <v>71400</v>
      </c>
      <c r="P106" s="40">
        <f>SUM(P109,P107,)</f>
        <v>0</v>
      </c>
      <c r="Q106" s="40">
        <f>SUM(Q109,Q107,)</f>
        <v>71400</v>
      </c>
    </row>
    <row r="107" spans="1:17" s="23" customFormat="1" ht="17.25" customHeight="1">
      <c r="A107" s="48"/>
      <c r="B107" s="64">
        <v>92105</v>
      </c>
      <c r="C107" s="65"/>
      <c r="D107" s="62" t="s">
        <v>135</v>
      </c>
      <c r="E107" s="63"/>
      <c r="F107" s="63"/>
      <c r="G107" s="63"/>
      <c r="H107" s="63"/>
      <c r="I107" s="63">
        <f aca="true" t="shared" si="65" ref="I107:O107">SUM(I108)</f>
        <v>0</v>
      </c>
      <c r="J107" s="63">
        <f t="shared" si="65"/>
        <v>11400</v>
      </c>
      <c r="K107" s="63">
        <f t="shared" si="65"/>
        <v>11400</v>
      </c>
      <c r="L107" s="63">
        <f t="shared" si="65"/>
        <v>0</v>
      </c>
      <c r="M107" s="63">
        <f t="shared" si="65"/>
        <v>11400</v>
      </c>
      <c r="N107" s="63">
        <f t="shared" si="65"/>
        <v>0</v>
      </c>
      <c r="O107" s="63">
        <f t="shared" si="65"/>
        <v>11400</v>
      </c>
      <c r="P107" s="63">
        <f>SUM(P108)</f>
        <v>0</v>
      </c>
      <c r="Q107" s="63">
        <f>SUM(Q108)</f>
        <v>11400</v>
      </c>
    </row>
    <row r="108" spans="1:17" s="23" customFormat="1" ht="24" customHeight="1">
      <c r="A108" s="48"/>
      <c r="B108" s="64"/>
      <c r="C108" s="65">
        <v>2320</v>
      </c>
      <c r="D108" s="17" t="s">
        <v>122</v>
      </c>
      <c r="E108" s="63"/>
      <c r="F108" s="63"/>
      <c r="G108" s="63"/>
      <c r="H108" s="63"/>
      <c r="I108" s="63">
        <v>0</v>
      </c>
      <c r="J108" s="63">
        <v>11400</v>
      </c>
      <c r="K108" s="63">
        <f>SUM(I108:J108)</f>
        <v>11400</v>
      </c>
      <c r="L108" s="63"/>
      <c r="M108" s="63">
        <f>SUM(K108:L108)</f>
        <v>11400</v>
      </c>
      <c r="N108" s="63"/>
      <c r="O108" s="63">
        <f>SUM(M108:N108)</f>
        <v>11400</v>
      </c>
      <c r="P108" s="63"/>
      <c r="Q108" s="63">
        <f>SUM(O108:P108)</f>
        <v>11400</v>
      </c>
    </row>
    <row r="109" spans="1:17" s="4" customFormat="1" ht="19.5" customHeight="1">
      <c r="A109" s="16"/>
      <c r="B109" s="41" t="s">
        <v>25</v>
      </c>
      <c r="C109" s="33"/>
      <c r="D109" s="17" t="s">
        <v>26</v>
      </c>
      <c r="E109" s="15">
        <f aca="true" t="shared" si="66" ref="E109:Q109">SUM(E110)</f>
        <v>60000</v>
      </c>
      <c r="F109" s="15">
        <f t="shared" si="66"/>
        <v>0</v>
      </c>
      <c r="G109" s="15">
        <f t="shared" si="66"/>
        <v>60000</v>
      </c>
      <c r="H109" s="15">
        <f t="shared" si="66"/>
        <v>0</v>
      </c>
      <c r="I109" s="15">
        <f t="shared" si="66"/>
        <v>60000</v>
      </c>
      <c r="J109" s="15">
        <f t="shared" si="66"/>
        <v>0</v>
      </c>
      <c r="K109" s="15">
        <f t="shared" si="66"/>
        <v>60000</v>
      </c>
      <c r="L109" s="15">
        <f t="shared" si="66"/>
        <v>0</v>
      </c>
      <c r="M109" s="15">
        <f t="shared" si="66"/>
        <v>60000</v>
      </c>
      <c r="N109" s="15">
        <f t="shared" si="66"/>
        <v>0</v>
      </c>
      <c r="O109" s="15">
        <f t="shared" si="66"/>
        <v>60000</v>
      </c>
      <c r="P109" s="15">
        <f t="shared" si="66"/>
        <v>0</v>
      </c>
      <c r="Q109" s="15">
        <f t="shared" si="66"/>
        <v>60000</v>
      </c>
    </row>
    <row r="110" spans="1:17" s="4" customFormat="1" ht="45">
      <c r="A110" s="41"/>
      <c r="B110" s="41"/>
      <c r="C110" s="42">
        <v>2320</v>
      </c>
      <c r="D110" s="17" t="s">
        <v>122</v>
      </c>
      <c r="E110" s="15">
        <v>60000</v>
      </c>
      <c r="F110" s="15"/>
      <c r="G110" s="15">
        <f>SUM(E110:F110)</f>
        <v>60000</v>
      </c>
      <c r="H110" s="15"/>
      <c r="I110" s="15">
        <f>SUM(G110:H110)</f>
        <v>60000</v>
      </c>
      <c r="J110" s="15"/>
      <c r="K110" s="15">
        <f>SUM(I110:J110)</f>
        <v>60000</v>
      </c>
      <c r="L110" s="15"/>
      <c r="M110" s="15">
        <f>SUM(K110:L110)</f>
        <v>60000</v>
      </c>
      <c r="N110" s="15"/>
      <c r="O110" s="15">
        <f>SUM(M110:N110)</f>
        <v>60000</v>
      </c>
      <c r="P110" s="15"/>
      <c r="Q110" s="15">
        <f>SUM(O110:P110)</f>
        <v>60000</v>
      </c>
    </row>
    <row r="111" spans="1:17" s="68" customFormat="1" ht="20.25" customHeight="1">
      <c r="A111" s="69">
        <v>926</v>
      </c>
      <c r="B111" s="69"/>
      <c r="C111" s="69"/>
      <c r="D111" s="66" t="s">
        <v>39</v>
      </c>
      <c r="E111" s="67"/>
      <c r="F111" s="67"/>
      <c r="G111" s="67"/>
      <c r="H111" s="67"/>
      <c r="I111" s="67">
        <f aca="true" t="shared" si="67" ref="I111:Q112">SUM(I112)</f>
        <v>0</v>
      </c>
      <c r="J111" s="67">
        <f t="shared" si="67"/>
        <v>2200</v>
      </c>
      <c r="K111" s="67">
        <f t="shared" si="67"/>
        <v>2200</v>
      </c>
      <c r="L111" s="67">
        <f t="shared" si="67"/>
        <v>0</v>
      </c>
      <c r="M111" s="67">
        <f t="shared" si="67"/>
        <v>2200</v>
      </c>
      <c r="N111" s="67">
        <f t="shared" si="67"/>
        <v>0</v>
      </c>
      <c r="O111" s="67">
        <f t="shared" si="67"/>
        <v>2200</v>
      </c>
      <c r="P111" s="67">
        <f t="shared" si="67"/>
        <v>20000</v>
      </c>
      <c r="Q111" s="67">
        <f t="shared" si="67"/>
        <v>22200</v>
      </c>
    </row>
    <row r="112" spans="1:17" s="4" customFormat="1" ht="20.25" customHeight="1">
      <c r="A112" s="41"/>
      <c r="B112" s="41">
        <v>92605</v>
      </c>
      <c r="C112" s="41"/>
      <c r="D112" s="17" t="s">
        <v>40</v>
      </c>
      <c r="E112" s="15"/>
      <c r="F112" s="15"/>
      <c r="G112" s="15"/>
      <c r="H112" s="15"/>
      <c r="I112" s="15">
        <f t="shared" si="67"/>
        <v>0</v>
      </c>
      <c r="J112" s="15">
        <f t="shared" si="67"/>
        <v>2200</v>
      </c>
      <c r="K112" s="15">
        <f t="shared" si="67"/>
        <v>2200</v>
      </c>
      <c r="L112" s="15">
        <f t="shared" si="67"/>
        <v>0</v>
      </c>
      <c r="M112" s="15">
        <f t="shared" si="67"/>
        <v>2200</v>
      </c>
      <c r="N112" s="15">
        <f t="shared" si="67"/>
        <v>0</v>
      </c>
      <c r="O112" s="15">
        <f>SUM(O113:O114)</f>
        <v>2200</v>
      </c>
      <c r="P112" s="15">
        <f>SUM(P113:P114)</f>
        <v>20000</v>
      </c>
      <c r="Q112" s="15">
        <f>SUM(Q113:Q114)</f>
        <v>22200</v>
      </c>
    </row>
    <row r="113" spans="1:17" s="4" customFormat="1" ht="24" customHeight="1">
      <c r="A113" s="41"/>
      <c r="B113" s="41"/>
      <c r="C113" s="41">
        <v>2320</v>
      </c>
      <c r="D113" s="17" t="s">
        <v>122</v>
      </c>
      <c r="E113" s="15"/>
      <c r="F113" s="15"/>
      <c r="G113" s="15"/>
      <c r="H113" s="15"/>
      <c r="I113" s="15">
        <v>0</v>
      </c>
      <c r="J113" s="15">
        <v>2200</v>
      </c>
      <c r="K113" s="15">
        <f>SUM(I113:J113)</f>
        <v>2200</v>
      </c>
      <c r="L113" s="15"/>
      <c r="M113" s="15">
        <f>SUM(K113:L113)</f>
        <v>2200</v>
      </c>
      <c r="N113" s="15"/>
      <c r="O113" s="15">
        <f>SUM(M113:N113)</f>
        <v>2200</v>
      </c>
      <c r="P113" s="15"/>
      <c r="Q113" s="15">
        <f>SUM(O113:P113)</f>
        <v>2200</v>
      </c>
    </row>
    <row r="114" spans="1:17" s="4" customFormat="1" ht="45">
      <c r="A114" s="41"/>
      <c r="B114" s="41"/>
      <c r="C114" s="41">
        <v>2440</v>
      </c>
      <c r="D114" s="17" t="s">
        <v>155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>
        <v>0</v>
      </c>
      <c r="P114" s="15">
        <v>20000</v>
      </c>
      <c r="Q114" s="15">
        <f>SUM(O114:P114)</f>
        <v>20000</v>
      </c>
    </row>
    <row r="115" spans="1:17" ht="25.5" customHeight="1">
      <c r="A115" s="53"/>
      <c r="B115" s="54"/>
      <c r="C115" s="55"/>
      <c r="D115" s="56" t="s">
        <v>27</v>
      </c>
      <c r="E115" s="40">
        <f>SUM(E7,E12,E20,E25,E30,E34,E65,E81,E99,E106,E74)</f>
        <v>56586062</v>
      </c>
      <c r="F115" s="40">
        <f>SUM(F7,F12,F20,F25,F30,F34,F65,F81,F99,F106,F74)</f>
        <v>530000</v>
      </c>
      <c r="G115" s="40">
        <f>SUM(G7,G12,G20,G25,G30,G34,G65,G81,G99,G106,G74)</f>
        <v>57116062</v>
      </c>
      <c r="H115" s="40">
        <f>SUM(H7,H12,H20,H25,H30,H34,H65,H81,H99,H106,H74)</f>
        <v>-73</v>
      </c>
      <c r="I115" s="40">
        <f>SUM(I7,I12,I20,I25,I30,I34,I65,I81,I99,I106,I74,I111)</f>
        <v>57115989</v>
      </c>
      <c r="J115" s="40">
        <f>SUM(J7,J12,J20,J25,J30,J34,J65,J81,J99,J106,J74,J111)</f>
        <v>-77636</v>
      </c>
      <c r="K115" s="40">
        <f aca="true" t="shared" si="68" ref="K115:Q115">SUM(K7,K12,K20,K25,K30,K34,K65,K81,K99,K106,K74,K111,K96)</f>
        <v>57038353</v>
      </c>
      <c r="L115" s="40">
        <f t="shared" si="68"/>
        <v>436012</v>
      </c>
      <c r="M115" s="40">
        <f t="shared" si="68"/>
        <v>57474365</v>
      </c>
      <c r="N115" s="40">
        <f t="shared" si="68"/>
        <v>158567</v>
      </c>
      <c r="O115" s="40">
        <f t="shared" si="68"/>
        <v>57632932</v>
      </c>
      <c r="P115" s="40">
        <f t="shared" si="68"/>
        <v>312460</v>
      </c>
      <c r="Q115" s="40">
        <f t="shared" si="68"/>
        <v>57945392</v>
      </c>
    </row>
    <row r="117" ht="12.75">
      <c r="D117" s="57"/>
    </row>
    <row r="118" spans="1:17" s="3" customFormat="1" ht="12.75">
      <c r="A118" s="2"/>
      <c r="B118" s="2"/>
      <c r="C118" s="2"/>
      <c r="D118" s="57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</row>
    <row r="119" spans="1:17" s="3" customFormat="1" ht="12.75">
      <c r="A119" s="2"/>
      <c r="B119" s="2"/>
      <c r="C119" s="2"/>
      <c r="D119" s="57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</row>
    <row r="120" spans="1:17" s="3" customFormat="1" ht="12.75">
      <c r="A120" s="2"/>
      <c r="B120" s="2"/>
      <c r="C120" s="2"/>
      <c r="D120" s="57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</row>
    <row r="121" spans="1:17" s="3" customFormat="1" ht="12.75">
      <c r="A121" s="2"/>
      <c r="B121" s="2"/>
      <c r="C121" s="2"/>
      <c r="D121" s="57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</row>
    <row r="122" spans="1:17" s="3" customFormat="1" ht="12.75">
      <c r="A122" s="2"/>
      <c r="B122" s="2"/>
      <c r="C122" s="2"/>
      <c r="D122" s="57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</row>
    <row r="123" spans="1:17" s="3" customFormat="1" ht="12.75">
      <c r="A123" s="2"/>
      <c r="B123" s="2"/>
      <c r="C123" s="2"/>
      <c r="D123" s="57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</row>
    <row r="124" spans="1:17" s="3" customFormat="1" ht="12.75">
      <c r="A124" s="2"/>
      <c r="B124" s="2"/>
      <c r="C124" s="2"/>
      <c r="D124" s="57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</row>
    <row r="125" spans="1:17" s="3" customFormat="1" ht="12.75">
      <c r="A125" s="2"/>
      <c r="B125" s="2"/>
      <c r="C125" s="2"/>
      <c r="D125" s="57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</row>
    <row r="126" spans="1:17" s="3" customFormat="1" ht="12.75">
      <c r="A126" s="2"/>
      <c r="B126" s="2"/>
      <c r="C126" s="2"/>
      <c r="D126" s="57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</row>
    <row r="127" spans="1:17" s="3" customFormat="1" ht="12.75">
      <c r="A127" s="2"/>
      <c r="B127" s="2"/>
      <c r="C127" s="2"/>
      <c r="D127" s="57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</row>
    <row r="128" spans="1:17" s="3" customFormat="1" ht="12.75">
      <c r="A128" s="2"/>
      <c r="B128" s="2"/>
      <c r="C128" s="2"/>
      <c r="D128" s="57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</row>
    <row r="129" spans="1:17" s="3" customFormat="1" ht="12.75">
      <c r="A129" s="2"/>
      <c r="B129" s="2"/>
      <c r="C129" s="2"/>
      <c r="D129" s="57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s="3" customFormat="1" ht="12.75">
      <c r="A130" s="2"/>
      <c r="B130" s="2"/>
      <c r="C130" s="2"/>
      <c r="D130" s="57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</row>
    <row r="131" spans="1:17" s="3" customFormat="1" ht="12.75">
      <c r="A131" s="2"/>
      <c r="B131" s="2"/>
      <c r="C131" s="2"/>
      <c r="D131" s="57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</row>
    <row r="132" spans="1:17" s="3" customFormat="1" ht="12.75">
      <c r="A132" s="2"/>
      <c r="B132" s="2"/>
      <c r="C132" s="2"/>
      <c r="D132" s="57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</row>
    <row r="133" spans="1:17" s="3" customFormat="1" ht="12.75">
      <c r="A133" s="2"/>
      <c r="B133" s="2"/>
      <c r="C133" s="2"/>
      <c r="D133" s="57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</row>
    <row r="134" spans="1:17" s="3" customFormat="1" ht="12.75">
      <c r="A134" s="2"/>
      <c r="B134" s="2"/>
      <c r="C134" s="2"/>
      <c r="D134" s="57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</row>
    <row r="135" spans="1:17" s="3" customFormat="1" ht="12.75">
      <c r="A135" s="2"/>
      <c r="B135" s="2"/>
      <c r="C135" s="2"/>
      <c r="D135" s="57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</row>
    <row r="136" spans="1:17" s="3" customFormat="1" ht="12.75">
      <c r="A136" s="2"/>
      <c r="B136" s="2"/>
      <c r="C136" s="2"/>
      <c r="D136" s="57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</row>
    <row r="137" spans="1:17" s="3" customFormat="1" ht="12.75">
      <c r="A137" s="2"/>
      <c r="B137" s="2"/>
      <c r="C137" s="2"/>
      <c r="D137" s="57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</row>
    <row r="138" spans="1:17" s="3" customFormat="1" ht="12.75">
      <c r="A138" s="2"/>
      <c r="B138" s="2"/>
      <c r="C138" s="2"/>
      <c r="D138" s="57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</row>
    <row r="139" spans="1:17" s="3" customFormat="1" ht="12.75">
      <c r="A139" s="2"/>
      <c r="B139" s="2"/>
      <c r="C139" s="2"/>
      <c r="D139" s="57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</row>
    <row r="140" spans="1:17" s="3" customFormat="1" ht="12.75">
      <c r="A140" s="2"/>
      <c r="B140" s="2"/>
      <c r="C140" s="2"/>
      <c r="D140" s="57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</row>
    <row r="141" spans="1:17" s="3" customFormat="1" ht="12.75">
      <c r="A141" s="2"/>
      <c r="B141" s="2"/>
      <c r="C141" s="2"/>
      <c r="D141" s="57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</row>
    <row r="142" spans="1:17" s="3" customFormat="1" ht="12.75">
      <c r="A142" s="2"/>
      <c r="B142" s="2"/>
      <c r="C142" s="2"/>
      <c r="D142" s="57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</row>
    <row r="143" spans="1:17" s="3" customFormat="1" ht="12.75">
      <c r="A143" s="2"/>
      <c r="B143" s="2"/>
      <c r="C143" s="2"/>
      <c r="D143" s="59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</row>
    <row r="156" spans="1:17" s="3" customFormat="1" ht="12.75">
      <c r="A156" s="2"/>
      <c r="B156" s="2"/>
      <c r="C156" s="2"/>
      <c r="D156" s="2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</row>
    <row r="157" spans="1:17" s="3" customFormat="1" ht="12.75">
      <c r="A157" s="2"/>
      <c r="B157" s="2"/>
      <c r="C157" s="2"/>
      <c r="D157" s="2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</row>
  </sheetData>
  <sheetProtection/>
  <printOptions horizontalCentered="1"/>
  <pageMargins left="0.31496062992125984" right="0.31496062992125984" top="0.7874015748031497" bottom="0.5905511811023623" header="0.5118110236220472" footer="0.31496062992125984"/>
  <pageSetup firstPageNumber="1" useFirstPageNumber="1" horizontalDpi="600" verticalDpi="600" orientation="portrait" paperSize="9" r:id="rId1"/>
  <headerFooter alignWithMargins="0">
    <oddFooter>&amp;C&amp;8Dochody - str.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w Trzciance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w Trzciance</dc:creator>
  <cp:keywords/>
  <dc:description/>
  <cp:lastModifiedBy>Tomasz Witkowski</cp:lastModifiedBy>
  <cp:lastPrinted>2010-03-31T10:33:06Z</cp:lastPrinted>
  <dcterms:created xsi:type="dcterms:W3CDTF">2002-10-21T08:56:44Z</dcterms:created>
  <dcterms:modified xsi:type="dcterms:W3CDTF">2010-06-15T15:07:14Z</dcterms:modified>
  <cp:category/>
  <cp:version/>
  <cp:contentType/>
  <cp:contentStatus/>
</cp:coreProperties>
</file>