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 59" sheetId="1" r:id="rId1"/>
  </sheets>
  <definedNames>
    <definedName name="_xlnm.Print_Titles" localSheetId="0">'zał. 1 zarz. 59'!$6:$6</definedName>
  </definedNames>
  <calcPr fullCalcOnLoad="1"/>
</workbook>
</file>

<file path=xl/sharedStrings.xml><?xml version="1.0" encoding="utf-8"?>
<sst xmlns="http://schemas.openxmlformats.org/spreadsheetml/2006/main" count="203" uniqueCount="151">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</sst>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5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 indent="1"/>
    </xf>
    <xf numFmtId="0" fontId="1" fillId="24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24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11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24" borderId="12" xfId="0" applyFont="1" applyFill="1" applyBorder="1" applyAlignment="1" quotePrefix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 indent="1"/>
    </xf>
    <xf numFmtId="0" fontId="1" fillId="24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">
      <selection activeCell="N93" sqref="N93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253906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12" width="14.625" style="5" hidden="1" customWidth="1"/>
    <col min="13" max="15" width="14.625" style="5" customWidth="1"/>
  </cols>
  <sheetData>
    <row r="1" spans="1:15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/>
    </row>
    <row r="2" spans="1:15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/>
    </row>
    <row r="3" spans="1:15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/>
    </row>
    <row r="4" spans="1:15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/>
    </row>
    <row r="5" spans="1:15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127</v>
      </c>
    </row>
    <row r="7" spans="1:15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O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</row>
    <row r="8" spans="1:15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>SUM(O9:O10)</f>
        <v>639800</v>
      </c>
    </row>
    <row r="9" spans="1:15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</row>
    <row r="10" spans="1:15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</row>
    <row r="11" spans="1:15" s="1" customFormat="1" ht="24" customHeight="1">
      <c r="A11" s="36" t="s">
        <v>7</v>
      </c>
      <c r="B11" s="37"/>
      <c r="C11" s="38"/>
      <c r="D11" s="39" t="s">
        <v>8</v>
      </c>
      <c r="E11" s="40">
        <f aca="true" t="shared" si="2" ref="E11:O11">SUM(E12,)</f>
        <v>4836700</v>
      </c>
      <c r="F11" s="40">
        <f t="shared" si="2"/>
        <v>0</v>
      </c>
      <c r="G11" s="40">
        <f t="shared" si="2"/>
        <v>4836700</v>
      </c>
      <c r="H11" s="40">
        <f t="shared" si="2"/>
        <v>0</v>
      </c>
      <c r="I11" s="40">
        <f t="shared" si="2"/>
        <v>4836700</v>
      </c>
      <c r="J11" s="40">
        <f t="shared" si="2"/>
        <v>30000</v>
      </c>
      <c r="K11" s="40">
        <f t="shared" si="2"/>
        <v>4866700</v>
      </c>
      <c r="L11" s="40">
        <f t="shared" si="2"/>
        <v>131000</v>
      </c>
      <c r="M11" s="40">
        <f t="shared" si="2"/>
        <v>4997700</v>
      </c>
      <c r="N11" s="40">
        <f t="shared" si="2"/>
        <v>0</v>
      </c>
      <c r="O11" s="40">
        <f t="shared" si="2"/>
        <v>4997700</v>
      </c>
    </row>
    <row r="12" spans="1:15" s="4" customFormat="1" ht="24" customHeight="1">
      <c r="A12" s="16"/>
      <c r="B12" s="41" t="s">
        <v>9</v>
      </c>
      <c r="C12" s="33"/>
      <c r="D12" s="17" t="s">
        <v>32</v>
      </c>
      <c r="E12" s="15">
        <f>SUM(E13:E17)</f>
        <v>4836700</v>
      </c>
      <c r="F12" s="15">
        <f>SUM(F13:F17)</f>
        <v>0</v>
      </c>
      <c r="G12" s="15">
        <f>SUM(G13:G17)</f>
        <v>4836700</v>
      </c>
      <c r="H12" s="15">
        <f>SUM(H13:H17)</f>
        <v>0</v>
      </c>
      <c r="I12" s="15">
        <f aca="true" t="shared" si="3" ref="I12:O12">SUM(I13:I18)</f>
        <v>4836700</v>
      </c>
      <c r="J12" s="15">
        <f t="shared" si="3"/>
        <v>30000</v>
      </c>
      <c r="K12" s="15">
        <f t="shared" si="3"/>
        <v>4866700</v>
      </c>
      <c r="L12" s="15">
        <f t="shared" si="3"/>
        <v>131000</v>
      </c>
      <c r="M12" s="15">
        <f t="shared" si="3"/>
        <v>4997700</v>
      </c>
      <c r="N12" s="15">
        <f t="shared" si="3"/>
        <v>0</v>
      </c>
      <c r="O12" s="15">
        <f t="shared" si="3"/>
        <v>4997700</v>
      </c>
    </row>
    <row r="13" spans="1:15" s="4" customFormat="1" ht="24" customHeight="1">
      <c r="A13" s="16"/>
      <c r="B13" s="11"/>
      <c r="C13" s="19" t="s">
        <v>49</v>
      </c>
      <c r="D13" s="17" t="s">
        <v>50</v>
      </c>
      <c r="E13" s="15">
        <v>120000</v>
      </c>
      <c r="F13" s="15"/>
      <c r="G13" s="15">
        <f>SUM(E13:F13)</f>
        <v>120000</v>
      </c>
      <c r="H13" s="15"/>
      <c r="I13" s="15">
        <f>SUM(G13:H13)</f>
        <v>120000</v>
      </c>
      <c r="J13" s="15"/>
      <c r="K13" s="15">
        <f aca="true" t="shared" si="4" ref="K13:K18">SUM(I13:J13)</f>
        <v>120000</v>
      </c>
      <c r="L13" s="15"/>
      <c r="M13" s="15">
        <f aca="true" t="shared" si="5" ref="M13:M18">SUM(K13:L13)</f>
        <v>120000</v>
      </c>
      <c r="N13" s="15"/>
      <c r="O13" s="15">
        <f aca="true" t="shared" si="6" ref="O13:O18">SUM(M13:N13)</f>
        <v>120000</v>
      </c>
    </row>
    <row r="14" spans="1:15" s="4" customFormat="1" ht="67.5">
      <c r="A14" s="16"/>
      <c r="B14" s="11"/>
      <c r="C14" s="42" t="s">
        <v>45</v>
      </c>
      <c r="D14" s="17" t="s">
        <v>51</v>
      </c>
      <c r="E14" s="15">
        <f>1850000+16000+82000+8000+4000</f>
        <v>1960000</v>
      </c>
      <c r="F14" s="15"/>
      <c r="G14" s="15">
        <f>SUM(E14:F14)</f>
        <v>1960000</v>
      </c>
      <c r="H14" s="15"/>
      <c r="I14" s="15">
        <f>SUM(G14:H14)</f>
        <v>1960000</v>
      </c>
      <c r="J14" s="15"/>
      <c r="K14" s="15">
        <f t="shared" si="4"/>
        <v>1960000</v>
      </c>
      <c r="L14" s="15"/>
      <c r="M14" s="15">
        <f t="shared" si="5"/>
        <v>1960000</v>
      </c>
      <c r="N14" s="15"/>
      <c r="O14" s="15">
        <f t="shared" si="6"/>
        <v>1960000</v>
      </c>
    </row>
    <row r="15" spans="1:15" s="4" customFormat="1" ht="33.75">
      <c r="A15" s="16"/>
      <c r="B15" s="11"/>
      <c r="C15" s="42" t="s">
        <v>52</v>
      </c>
      <c r="D15" s="17" t="s">
        <v>123</v>
      </c>
      <c r="E15" s="15">
        <v>30000</v>
      </c>
      <c r="F15" s="15"/>
      <c r="G15" s="15">
        <f>SUM(E15:F15)</f>
        <v>30000</v>
      </c>
      <c r="H15" s="15"/>
      <c r="I15" s="15">
        <f>SUM(G15:H15)</f>
        <v>30000</v>
      </c>
      <c r="J15" s="15"/>
      <c r="K15" s="15">
        <f t="shared" si="4"/>
        <v>30000</v>
      </c>
      <c r="L15" s="15">
        <v>131000</v>
      </c>
      <c r="M15" s="15">
        <f t="shared" si="5"/>
        <v>161000</v>
      </c>
      <c r="N15" s="15"/>
      <c r="O15" s="15">
        <f t="shared" si="6"/>
        <v>161000</v>
      </c>
    </row>
    <row r="16" spans="1:15" s="4" customFormat="1" ht="33.75">
      <c r="A16" s="16"/>
      <c r="B16" s="11"/>
      <c r="C16" s="42" t="s">
        <v>47</v>
      </c>
      <c r="D16" s="17" t="s">
        <v>48</v>
      </c>
      <c r="E16" s="15">
        <f>150000+450000+1300000+800000+9900+4800+2000</f>
        <v>2716700</v>
      </c>
      <c r="F16" s="15"/>
      <c r="G16" s="15">
        <f>SUM(E16:F16)</f>
        <v>2716700</v>
      </c>
      <c r="H16" s="15"/>
      <c r="I16" s="15">
        <f>SUM(G16:H16)</f>
        <v>2716700</v>
      </c>
      <c r="J16" s="15"/>
      <c r="K16" s="15">
        <f t="shared" si="4"/>
        <v>2716700</v>
      </c>
      <c r="L16" s="15"/>
      <c r="M16" s="15">
        <f t="shared" si="5"/>
        <v>2716700</v>
      </c>
      <c r="N16" s="15"/>
      <c r="O16" s="15">
        <f t="shared" si="6"/>
        <v>2716700</v>
      </c>
    </row>
    <row r="17" spans="1:15" s="4" customFormat="1" ht="21.75" customHeight="1">
      <c r="A17" s="16"/>
      <c r="B17" s="11"/>
      <c r="C17" s="42" t="s">
        <v>53</v>
      </c>
      <c r="D17" s="17" t="s">
        <v>54</v>
      </c>
      <c r="E17" s="15">
        <v>10000</v>
      </c>
      <c r="F17" s="15"/>
      <c r="G17" s="15">
        <f>SUM(E17:F17)</f>
        <v>10000</v>
      </c>
      <c r="H17" s="15"/>
      <c r="I17" s="15">
        <f>SUM(G17:H17)</f>
        <v>10000</v>
      </c>
      <c r="J17" s="15"/>
      <c r="K17" s="15">
        <f t="shared" si="4"/>
        <v>10000</v>
      </c>
      <c r="L17" s="15"/>
      <c r="M17" s="15">
        <f t="shared" si="5"/>
        <v>10000</v>
      </c>
      <c r="N17" s="15"/>
      <c r="O17" s="15">
        <f t="shared" si="6"/>
        <v>10000</v>
      </c>
    </row>
    <row r="18" spans="1:15" s="4" customFormat="1" ht="22.5">
      <c r="A18" s="16"/>
      <c r="B18" s="11"/>
      <c r="C18" s="42" t="s">
        <v>132</v>
      </c>
      <c r="D18" s="17" t="s">
        <v>133</v>
      </c>
      <c r="E18" s="15"/>
      <c r="F18" s="15"/>
      <c r="G18" s="15"/>
      <c r="H18" s="15"/>
      <c r="I18" s="15">
        <v>0</v>
      </c>
      <c r="J18" s="15">
        <v>30000</v>
      </c>
      <c r="K18" s="15">
        <f t="shared" si="4"/>
        <v>30000</v>
      </c>
      <c r="L18" s="15"/>
      <c r="M18" s="15">
        <f t="shared" si="5"/>
        <v>30000</v>
      </c>
      <c r="N18" s="15"/>
      <c r="O18" s="15">
        <f t="shared" si="6"/>
        <v>30000</v>
      </c>
    </row>
    <row r="19" spans="1:15" s="1" customFormat="1" ht="18.75" customHeight="1">
      <c r="A19" s="36" t="s">
        <v>10</v>
      </c>
      <c r="B19" s="37"/>
      <c r="C19" s="38"/>
      <c r="D19" s="39" t="s">
        <v>55</v>
      </c>
      <c r="E19" s="40">
        <f aca="true" t="shared" si="7" ref="E19:K19">SUM(E20,E22)</f>
        <v>168600</v>
      </c>
      <c r="F19" s="40">
        <f t="shared" si="7"/>
        <v>0</v>
      </c>
      <c r="G19" s="40">
        <f t="shared" si="7"/>
        <v>168600</v>
      </c>
      <c r="H19" s="40">
        <f t="shared" si="7"/>
        <v>0</v>
      </c>
      <c r="I19" s="40">
        <f t="shared" si="7"/>
        <v>168600</v>
      </c>
      <c r="J19" s="40">
        <f t="shared" si="7"/>
        <v>0</v>
      </c>
      <c r="K19" s="40">
        <f t="shared" si="7"/>
        <v>168600</v>
      </c>
      <c r="L19" s="40">
        <f>SUM(L20,L22)</f>
        <v>0</v>
      </c>
      <c r="M19" s="40">
        <f>SUM(M20,M22)</f>
        <v>168600</v>
      </c>
      <c r="N19" s="40">
        <f>SUM(N20,N22)</f>
        <v>0</v>
      </c>
      <c r="O19" s="40">
        <f>SUM(O20,O22)</f>
        <v>168600</v>
      </c>
    </row>
    <row r="20" spans="1:15" s="4" customFormat="1" ht="18" customHeight="1">
      <c r="A20" s="16"/>
      <c r="B20" s="41">
        <v>75011</v>
      </c>
      <c r="C20" s="33"/>
      <c r="D20" s="17" t="s">
        <v>11</v>
      </c>
      <c r="E20" s="15">
        <f aca="true" t="shared" si="8" ref="E20:O20">SUM(E21:E21)</f>
        <v>156600</v>
      </c>
      <c r="F20" s="15">
        <f t="shared" si="8"/>
        <v>0</v>
      </c>
      <c r="G20" s="15">
        <f t="shared" si="8"/>
        <v>156600</v>
      </c>
      <c r="H20" s="15">
        <f t="shared" si="8"/>
        <v>0</v>
      </c>
      <c r="I20" s="15">
        <f t="shared" si="8"/>
        <v>156600</v>
      </c>
      <c r="J20" s="15">
        <f t="shared" si="8"/>
        <v>0</v>
      </c>
      <c r="K20" s="15">
        <f t="shared" si="8"/>
        <v>156600</v>
      </c>
      <c r="L20" s="15">
        <f t="shared" si="8"/>
        <v>0</v>
      </c>
      <c r="M20" s="15">
        <f t="shared" si="8"/>
        <v>156600</v>
      </c>
      <c r="N20" s="15">
        <f t="shared" si="8"/>
        <v>0</v>
      </c>
      <c r="O20" s="15">
        <f t="shared" si="8"/>
        <v>156600</v>
      </c>
    </row>
    <row r="21" spans="1:15" s="4" customFormat="1" ht="56.25">
      <c r="A21" s="16"/>
      <c r="B21" s="11"/>
      <c r="C21" s="42">
        <v>2010</v>
      </c>
      <c r="D21" s="17" t="s">
        <v>56</v>
      </c>
      <c r="E21" s="35">
        <v>156600</v>
      </c>
      <c r="F21" s="35"/>
      <c r="G21" s="35">
        <f>SUM(E21:F21)</f>
        <v>156600</v>
      </c>
      <c r="H21" s="35"/>
      <c r="I21" s="35">
        <f>SUM(G21:H21)</f>
        <v>156600</v>
      </c>
      <c r="J21" s="35"/>
      <c r="K21" s="35">
        <f>SUM(I21:J21)</f>
        <v>156600</v>
      </c>
      <c r="L21" s="35"/>
      <c r="M21" s="35">
        <f>SUM(K21:L21)</f>
        <v>156600</v>
      </c>
      <c r="N21" s="35"/>
      <c r="O21" s="35">
        <f>SUM(M21:N21)</f>
        <v>156600</v>
      </c>
    </row>
    <row r="22" spans="1:15" s="4" customFormat="1" ht="24" customHeight="1">
      <c r="A22" s="16"/>
      <c r="B22" s="11">
        <v>75023</v>
      </c>
      <c r="C22" s="42"/>
      <c r="D22" s="10" t="s">
        <v>12</v>
      </c>
      <c r="E22" s="15">
        <f aca="true" t="shared" si="9" ref="E22:O22">SUM(E23)</f>
        <v>12000</v>
      </c>
      <c r="F22" s="15">
        <f t="shared" si="9"/>
        <v>0</v>
      </c>
      <c r="G22" s="15">
        <f t="shared" si="9"/>
        <v>12000</v>
      </c>
      <c r="H22" s="15">
        <f t="shared" si="9"/>
        <v>0</v>
      </c>
      <c r="I22" s="15">
        <f t="shared" si="9"/>
        <v>12000</v>
      </c>
      <c r="J22" s="15">
        <f t="shared" si="9"/>
        <v>0</v>
      </c>
      <c r="K22" s="15">
        <f t="shared" si="9"/>
        <v>12000</v>
      </c>
      <c r="L22" s="15">
        <f t="shared" si="9"/>
        <v>0</v>
      </c>
      <c r="M22" s="15">
        <f t="shared" si="9"/>
        <v>12000</v>
      </c>
      <c r="N22" s="15">
        <f t="shared" si="9"/>
        <v>0</v>
      </c>
      <c r="O22" s="15">
        <f t="shared" si="9"/>
        <v>12000</v>
      </c>
    </row>
    <row r="23" spans="1:15" s="4" customFormat="1" ht="21.75" customHeight="1">
      <c r="A23" s="16"/>
      <c r="B23" s="11"/>
      <c r="C23" s="42" t="s">
        <v>57</v>
      </c>
      <c r="D23" s="17" t="s">
        <v>58</v>
      </c>
      <c r="E23" s="15">
        <v>12000</v>
      </c>
      <c r="F23" s="15"/>
      <c r="G23" s="15">
        <f>SUM(E23:F23)</f>
        <v>12000</v>
      </c>
      <c r="H23" s="15"/>
      <c r="I23" s="15">
        <f>SUM(G23:H23)</f>
        <v>12000</v>
      </c>
      <c r="J23" s="15"/>
      <c r="K23" s="15">
        <f>SUM(I23:J23)</f>
        <v>12000</v>
      </c>
      <c r="L23" s="15"/>
      <c r="M23" s="15">
        <f>SUM(K23:L23)</f>
        <v>12000</v>
      </c>
      <c r="N23" s="15"/>
      <c r="O23" s="15">
        <f>SUM(M23:N23)</f>
        <v>12000</v>
      </c>
    </row>
    <row r="24" spans="1:15" s="1" customFormat="1" ht="36">
      <c r="A24" s="36">
        <v>751</v>
      </c>
      <c r="B24" s="26"/>
      <c r="C24" s="27"/>
      <c r="D24" s="39" t="s">
        <v>59</v>
      </c>
      <c r="E24" s="40">
        <f aca="true" t="shared" si="10" ref="E24:O25">SUM(E25)</f>
        <v>3952</v>
      </c>
      <c r="F24" s="40">
        <f t="shared" si="10"/>
        <v>0</v>
      </c>
      <c r="G24" s="40">
        <f t="shared" si="10"/>
        <v>3952</v>
      </c>
      <c r="H24" s="40">
        <f t="shared" si="10"/>
        <v>0</v>
      </c>
      <c r="I24" s="40">
        <f t="shared" si="10"/>
        <v>3952</v>
      </c>
      <c r="J24" s="40">
        <f t="shared" si="10"/>
        <v>0</v>
      </c>
      <c r="K24" s="40">
        <f t="shared" si="10"/>
        <v>3952</v>
      </c>
      <c r="L24" s="40">
        <f t="shared" si="10"/>
        <v>0</v>
      </c>
      <c r="M24" s="40">
        <f t="shared" si="10"/>
        <v>3952</v>
      </c>
      <c r="N24" s="40">
        <f t="shared" si="10"/>
        <v>0</v>
      </c>
      <c r="O24" s="40">
        <f t="shared" si="10"/>
        <v>3952</v>
      </c>
    </row>
    <row r="25" spans="1:15" s="4" customFormat="1" ht="22.5">
      <c r="A25" s="18"/>
      <c r="B25" s="41">
        <v>75101</v>
      </c>
      <c r="C25" s="33"/>
      <c r="D25" s="17" t="s">
        <v>13</v>
      </c>
      <c r="E25" s="15">
        <f t="shared" si="10"/>
        <v>3952</v>
      </c>
      <c r="F25" s="15">
        <f t="shared" si="10"/>
        <v>0</v>
      </c>
      <c r="G25" s="15">
        <f t="shared" si="10"/>
        <v>3952</v>
      </c>
      <c r="H25" s="15">
        <f t="shared" si="10"/>
        <v>0</v>
      </c>
      <c r="I25" s="15">
        <f t="shared" si="10"/>
        <v>3952</v>
      </c>
      <c r="J25" s="15">
        <f t="shared" si="10"/>
        <v>0</v>
      </c>
      <c r="K25" s="15">
        <f t="shared" si="10"/>
        <v>3952</v>
      </c>
      <c r="L25" s="15">
        <f t="shared" si="10"/>
        <v>0</v>
      </c>
      <c r="M25" s="15">
        <f t="shared" si="10"/>
        <v>3952</v>
      </c>
      <c r="N25" s="15">
        <f t="shared" si="10"/>
        <v>0</v>
      </c>
      <c r="O25" s="15">
        <f t="shared" si="10"/>
        <v>3952</v>
      </c>
    </row>
    <row r="26" spans="1:15" s="4" customFormat="1" ht="56.25">
      <c r="A26" s="18"/>
      <c r="B26" s="41"/>
      <c r="C26" s="33">
        <v>2010</v>
      </c>
      <c r="D26" s="17" t="s">
        <v>56</v>
      </c>
      <c r="E26" s="15">
        <v>3952</v>
      </c>
      <c r="F26" s="15"/>
      <c r="G26" s="15">
        <f>SUM(E26:F26)</f>
        <v>3952</v>
      </c>
      <c r="H26" s="15"/>
      <c r="I26" s="15">
        <f>SUM(G26:H26)</f>
        <v>3952</v>
      </c>
      <c r="J26" s="15"/>
      <c r="K26" s="15">
        <f>SUM(I26:J26)</f>
        <v>3952</v>
      </c>
      <c r="L26" s="15"/>
      <c r="M26" s="15">
        <f>SUM(K26:L26)</f>
        <v>3952</v>
      </c>
      <c r="N26" s="15"/>
      <c r="O26" s="15">
        <f>SUM(M26:N26)</f>
        <v>3952</v>
      </c>
    </row>
    <row r="27" spans="1:15" s="1" customFormat="1" ht="30" customHeight="1">
      <c r="A27" s="36" t="s">
        <v>14</v>
      </c>
      <c r="B27" s="37"/>
      <c r="C27" s="38"/>
      <c r="D27" s="39" t="s">
        <v>15</v>
      </c>
      <c r="E27" s="40">
        <f aca="true" t="shared" si="11" ref="E27:O27">SUM(E28)</f>
        <v>5500</v>
      </c>
      <c r="F27" s="40">
        <f t="shared" si="11"/>
        <v>0</v>
      </c>
      <c r="G27" s="40">
        <f t="shared" si="11"/>
        <v>5500</v>
      </c>
      <c r="H27" s="40">
        <f t="shared" si="11"/>
        <v>0</v>
      </c>
      <c r="I27" s="40">
        <f t="shared" si="11"/>
        <v>5500</v>
      </c>
      <c r="J27" s="40">
        <f t="shared" si="11"/>
        <v>0</v>
      </c>
      <c r="K27" s="40">
        <f t="shared" si="11"/>
        <v>5500</v>
      </c>
      <c r="L27" s="40">
        <f t="shared" si="11"/>
        <v>0</v>
      </c>
      <c r="M27" s="40">
        <f t="shared" si="11"/>
        <v>5500</v>
      </c>
      <c r="N27" s="40">
        <f t="shared" si="11"/>
        <v>0</v>
      </c>
      <c r="O27" s="40">
        <f t="shared" si="11"/>
        <v>5500</v>
      </c>
    </row>
    <row r="28" spans="1:15" s="4" customFormat="1" ht="19.5" customHeight="1">
      <c r="A28" s="18"/>
      <c r="B28" s="41" t="s">
        <v>60</v>
      </c>
      <c r="C28" s="33"/>
      <c r="D28" s="17" t="s">
        <v>16</v>
      </c>
      <c r="E28" s="15">
        <f aca="true" t="shared" si="12" ref="E28:K28">SUM(E29:E30)</f>
        <v>5500</v>
      </c>
      <c r="F28" s="15">
        <f t="shared" si="12"/>
        <v>0</v>
      </c>
      <c r="G28" s="15">
        <f t="shared" si="12"/>
        <v>5500</v>
      </c>
      <c r="H28" s="15">
        <f t="shared" si="12"/>
        <v>0</v>
      </c>
      <c r="I28" s="15">
        <f t="shared" si="12"/>
        <v>5500</v>
      </c>
      <c r="J28" s="15">
        <f t="shared" si="12"/>
        <v>0</v>
      </c>
      <c r="K28" s="15">
        <f t="shared" si="12"/>
        <v>5500</v>
      </c>
      <c r="L28" s="15">
        <f>SUM(L29:L30)</f>
        <v>0</v>
      </c>
      <c r="M28" s="15">
        <f>SUM(M29:M30)</f>
        <v>5500</v>
      </c>
      <c r="N28" s="15">
        <f>SUM(N29:N30)</f>
        <v>0</v>
      </c>
      <c r="O28" s="15">
        <f>SUM(O29:O30)</f>
        <v>5500</v>
      </c>
    </row>
    <row r="29" spans="1:15" s="4" customFormat="1" ht="21.75" customHeight="1">
      <c r="A29" s="18"/>
      <c r="B29" s="11"/>
      <c r="C29" s="42" t="s">
        <v>61</v>
      </c>
      <c r="D29" s="17" t="s">
        <v>62</v>
      </c>
      <c r="E29" s="15">
        <v>5000</v>
      </c>
      <c r="F29" s="15"/>
      <c r="G29" s="15">
        <f>SUM(E29:F29)</f>
        <v>5000</v>
      </c>
      <c r="H29" s="15"/>
      <c r="I29" s="15">
        <f>SUM(G29:H29)</f>
        <v>5000</v>
      </c>
      <c r="J29" s="15"/>
      <c r="K29" s="15">
        <f>SUM(I29:J29)</f>
        <v>5000</v>
      </c>
      <c r="L29" s="15"/>
      <c r="M29" s="15">
        <f>SUM(K29:L29)</f>
        <v>5000</v>
      </c>
      <c r="N29" s="15"/>
      <c r="O29" s="15">
        <f>SUM(M29:N29)</f>
        <v>5000</v>
      </c>
    </row>
    <row r="30" spans="1:15" s="4" customFormat="1" ht="18.75" customHeight="1">
      <c r="A30" s="18"/>
      <c r="B30" s="11"/>
      <c r="C30" s="42" t="s">
        <v>53</v>
      </c>
      <c r="D30" s="17" t="s">
        <v>54</v>
      </c>
      <c r="E30" s="15">
        <v>500</v>
      </c>
      <c r="F30" s="15"/>
      <c r="G30" s="15">
        <f>SUM(E30:F30)</f>
        <v>500</v>
      </c>
      <c r="H30" s="15"/>
      <c r="I30" s="15">
        <f>SUM(G30:H30)</f>
        <v>500</v>
      </c>
      <c r="J30" s="15"/>
      <c r="K30" s="15">
        <f>SUM(I30:J30)</f>
        <v>500</v>
      </c>
      <c r="L30" s="15"/>
      <c r="M30" s="15">
        <f>SUM(K30:L30)</f>
        <v>500</v>
      </c>
      <c r="N30" s="15"/>
      <c r="O30" s="15">
        <f>SUM(M30:N30)</f>
        <v>500</v>
      </c>
    </row>
    <row r="31" spans="1:15" s="1" customFormat="1" ht="51" customHeight="1">
      <c r="A31" s="36" t="s">
        <v>63</v>
      </c>
      <c r="B31" s="37"/>
      <c r="C31" s="38"/>
      <c r="D31" s="39" t="s">
        <v>33</v>
      </c>
      <c r="E31" s="40">
        <f aca="true" t="shared" si="13" ref="E31:K31">SUM(E32,E35,E43,E53,E59,)</f>
        <v>22599894</v>
      </c>
      <c r="F31" s="40">
        <f t="shared" si="13"/>
        <v>0</v>
      </c>
      <c r="G31" s="40">
        <f t="shared" si="13"/>
        <v>22599894</v>
      </c>
      <c r="H31" s="40">
        <f t="shared" si="13"/>
        <v>0</v>
      </c>
      <c r="I31" s="40">
        <f t="shared" si="13"/>
        <v>22599894</v>
      </c>
      <c r="J31" s="40">
        <f t="shared" si="13"/>
        <v>284818</v>
      </c>
      <c r="K31" s="40">
        <f t="shared" si="13"/>
        <v>22884712</v>
      </c>
      <c r="L31" s="40">
        <f>SUM(L32,L35,L43,L53,L59,)</f>
        <v>45904</v>
      </c>
      <c r="M31" s="40">
        <f>SUM(M32,M35,M43,M53,M59,)</f>
        <v>22930616</v>
      </c>
      <c r="N31" s="40">
        <f>SUM(N32,N35,N43,N53,N59,)</f>
        <v>0</v>
      </c>
      <c r="O31" s="40">
        <f>SUM(O32,O35,O43,O53,O59,)</f>
        <v>22930616</v>
      </c>
    </row>
    <row r="32" spans="1:15" s="4" customFormat="1" ht="24" customHeight="1">
      <c r="A32" s="16"/>
      <c r="B32" s="11">
        <v>75601</v>
      </c>
      <c r="C32" s="33"/>
      <c r="D32" s="17" t="s">
        <v>64</v>
      </c>
      <c r="E32" s="15">
        <f aca="true" t="shared" si="14" ref="E32:K32">SUM(E33:E34)</f>
        <v>41500</v>
      </c>
      <c r="F32" s="15">
        <f t="shared" si="14"/>
        <v>0</v>
      </c>
      <c r="G32" s="15">
        <f t="shared" si="14"/>
        <v>41500</v>
      </c>
      <c r="H32" s="15">
        <f t="shared" si="14"/>
        <v>0</v>
      </c>
      <c r="I32" s="15">
        <f t="shared" si="14"/>
        <v>41500</v>
      </c>
      <c r="J32" s="15">
        <f t="shared" si="14"/>
        <v>0</v>
      </c>
      <c r="K32" s="15">
        <f t="shared" si="14"/>
        <v>41500</v>
      </c>
      <c r="L32" s="15">
        <f>SUM(L33:L34)</f>
        <v>0</v>
      </c>
      <c r="M32" s="15">
        <f>SUM(M33:M34)</f>
        <v>41500</v>
      </c>
      <c r="N32" s="15">
        <f>SUM(N33:N34)</f>
        <v>0</v>
      </c>
      <c r="O32" s="15">
        <f>SUM(O33:O34)</f>
        <v>41500</v>
      </c>
    </row>
    <row r="33" spans="1:15" s="4" customFormat="1" ht="33.75">
      <c r="A33" s="16"/>
      <c r="B33" s="11"/>
      <c r="C33" s="19" t="s">
        <v>65</v>
      </c>
      <c r="D33" s="17" t="s">
        <v>66</v>
      </c>
      <c r="E33" s="15">
        <v>40000</v>
      </c>
      <c r="F33" s="15"/>
      <c r="G33" s="15">
        <f>SUM(E33:F33)</f>
        <v>40000</v>
      </c>
      <c r="H33" s="15"/>
      <c r="I33" s="15">
        <f>SUM(G33:H33)</f>
        <v>40000</v>
      </c>
      <c r="J33" s="15"/>
      <c r="K33" s="15">
        <f>SUM(I33:J33)</f>
        <v>40000</v>
      </c>
      <c r="L33" s="15"/>
      <c r="M33" s="15">
        <f>SUM(K33:L33)</f>
        <v>40000</v>
      </c>
      <c r="N33" s="15"/>
      <c r="O33" s="15">
        <f>SUM(M33:N33)</f>
        <v>40000</v>
      </c>
    </row>
    <row r="34" spans="1:15" s="4" customFormat="1" ht="24" customHeight="1">
      <c r="A34" s="16"/>
      <c r="B34" s="11"/>
      <c r="C34" s="19" t="s">
        <v>67</v>
      </c>
      <c r="D34" s="17" t="s">
        <v>68</v>
      </c>
      <c r="E34" s="15">
        <v>1500</v>
      </c>
      <c r="F34" s="15"/>
      <c r="G34" s="15">
        <f>SUM(E34:F34)</f>
        <v>1500</v>
      </c>
      <c r="H34" s="15"/>
      <c r="I34" s="15">
        <f>SUM(G34:H34)</f>
        <v>1500</v>
      </c>
      <c r="J34" s="15"/>
      <c r="K34" s="15">
        <f>SUM(I34:J34)</f>
        <v>1500</v>
      </c>
      <c r="L34" s="15"/>
      <c r="M34" s="15">
        <f>SUM(K34:L34)</f>
        <v>1500</v>
      </c>
      <c r="N34" s="15"/>
      <c r="O34" s="15">
        <f>SUM(M34:N34)</f>
        <v>1500</v>
      </c>
    </row>
    <row r="35" spans="1:15" s="4" customFormat="1" ht="56.25">
      <c r="A35" s="16"/>
      <c r="B35" s="41" t="s">
        <v>69</v>
      </c>
      <c r="C35" s="33"/>
      <c r="D35" s="17" t="s">
        <v>70</v>
      </c>
      <c r="E35" s="15">
        <f aca="true" t="shared" si="15" ref="E35:K35">SUM(E36:E42)</f>
        <v>7409319</v>
      </c>
      <c r="F35" s="15">
        <f t="shared" si="15"/>
        <v>0</v>
      </c>
      <c r="G35" s="15">
        <f t="shared" si="15"/>
        <v>7409319</v>
      </c>
      <c r="H35" s="15">
        <f t="shared" si="15"/>
        <v>0</v>
      </c>
      <c r="I35" s="15">
        <f t="shared" si="15"/>
        <v>7409319</v>
      </c>
      <c r="J35" s="15">
        <f t="shared" si="15"/>
        <v>162701</v>
      </c>
      <c r="K35" s="15">
        <f t="shared" si="15"/>
        <v>7572020</v>
      </c>
      <c r="L35" s="15">
        <f>SUM(L36:L42)</f>
        <v>40000</v>
      </c>
      <c r="M35" s="15">
        <f>SUM(M36:M42)</f>
        <v>7612020</v>
      </c>
      <c r="N35" s="15">
        <f>SUM(N36:N42)</f>
        <v>0</v>
      </c>
      <c r="O35" s="15">
        <f>SUM(O36:O42)</f>
        <v>7612020</v>
      </c>
    </row>
    <row r="36" spans="1:15" s="4" customFormat="1" ht="21.75" customHeight="1">
      <c r="A36" s="16"/>
      <c r="B36" s="41"/>
      <c r="C36" s="42" t="s">
        <v>71</v>
      </c>
      <c r="D36" s="17" t="s">
        <v>17</v>
      </c>
      <c r="E36" s="15">
        <v>6712218</v>
      </c>
      <c r="F36" s="15"/>
      <c r="G36" s="15">
        <f aca="true" t="shared" si="16" ref="G36:G42">SUM(E36:F36)</f>
        <v>6712218</v>
      </c>
      <c r="H36" s="15"/>
      <c r="I36" s="15">
        <f aca="true" t="shared" si="17" ref="I36:I42">SUM(G36:H36)</f>
        <v>6712218</v>
      </c>
      <c r="J36" s="15">
        <v>157782</v>
      </c>
      <c r="K36" s="15">
        <f aca="true" t="shared" si="18" ref="K36:K42">SUM(I36:J36)</f>
        <v>6870000</v>
      </c>
      <c r="L36" s="15"/>
      <c r="M36" s="15">
        <f aca="true" t="shared" si="19" ref="M36:M42">SUM(K36:L36)</f>
        <v>6870000</v>
      </c>
      <c r="N36" s="15"/>
      <c r="O36" s="15">
        <f aca="true" t="shared" si="20" ref="O36:O42">SUM(M36:N36)</f>
        <v>6870000</v>
      </c>
    </row>
    <row r="37" spans="1:15" s="4" customFormat="1" ht="21.75" customHeight="1">
      <c r="A37" s="16"/>
      <c r="B37" s="41"/>
      <c r="C37" s="42" t="s">
        <v>72</v>
      </c>
      <c r="D37" s="17" t="s">
        <v>73</v>
      </c>
      <c r="E37" s="15">
        <v>26903</v>
      </c>
      <c r="F37" s="15"/>
      <c r="G37" s="15">
        <f t="shared" si="16"/>
        <v>26903</v>
      </c>
      <c r="H37" s="15"/>
      <c r="I37" s="15">
        <f t="shared" si="17"/>
        <v>26903</v>
      </c>
      <c r="J37" s="15"/>
      <c r="K37" s="15">
        <f t="shared" si="18"/>
        <v>26903</v>
      </c>
      <c r="L37" s="15"/>
      <c r="M37" s="15">
        <f t="shared" si="19"/>
        <v>26903</v>
      </c>
      <c r="N37" s="15"/>
      <c r="O37" s="15">
        <f t="shared" si="20"/>
        <v>26903</v>
      </c>
    </row>
    <row r="38" spans="1:15" s="4" customFormat="1" ht="21.75" customHeight="1">
      <c r="A38" s="16"/>
      <c r="B38" s="41"/>
      <c r="C38" s="42" t="s">
        <v>74</v>
      </c>
      <c r="D38" s="17" t="s">
        <v>75</v>
      </c>
      <c r="E38" s="15">
        <v>318660</v>
      </c>
      <c r="F38" s="15"/>
      <c r="G38" s="15">
        <f t="shared" si="16"/>
        <v>318660</v>
      </c>
      <c r="H38" s="15"/>
      <c r="I38" s="15">
        <f t="shared" si="17"/>
        <v>318660</v>
      </c>
      <c r="J38" s="15">
        <v>4919</v>
      </c>
      <c r="K38" s="15">
        <f t="shared" si="18"/>
        <v>323579</v>
      </c>
      <c r="L38" s="15"/>
      <c r="M38" s="15">
        <f t="shared" si="19"/>
        <v>323579</v>
      </c>
      <c r="N38" s="15"/>
      <c r="O38" s="15">
        <f t="shared" si="20"/>
        <v>323579</v>
      </c>
    </row>
    <row r="39" spans="1:15" s="4" customFormat="1" ht="21.75" customHeight="1">
      <c r="A39" s="16"/>
      <c r="B39" s="41"/>
      <c r="C39" s="42" t="s">
        <v>76</v>
      </c>
      <c r="D39" s="17" t="s">
        <v>77</v>
      </c>
      <c r="E39" s="15">
        <v>60000</v>
      </c>
      <c r="F39" s="15"/>
      <c r="G39" s="15">
        <f t="shared" si="16"/>
        <v>60000</v>
      </c>
      <c r="H39" s="15"/>
      <c r="I39" s="15">
        <f t="shared" si="17"/>
        <v>60000</v>
      </c>
      <c r="J39" s="15"/>
      <c r="K39" s="15">
        <f t="shared" si="18"/>
        <v>60000</v>
      </c>
      <c r="L39" s="15"/>
      <c r="M39" s="15">
        <f t="shared" si="19"/>
        <v>60000</v>
      </c>
      <c r="N39" s="15"/>
      <c r="O39" s="15">
        <f t="shared" si="20"/>
        <v>60000</v>
      </c>
    </row>
    <row r="40" spans="1:15" s="4" customFormat="1" ht="21.75" customHeight="1">
      <c r="A40" s="16"/>
      <c r="B40" s="41"/>
      <c r="C40" s="42" t="s">
        <v>84</v>
      </c>
      <c r="D40" s="17" t="s">
        <v>85</v>
      </c>
      <c r="E40" s="15"/>
      <c r="F40" s="15"/>
      <c r="G40" s="15"/>
      <c r="H40" s="15"/>
      <c r="I40" s="15"/>
      <c r="J40" s="15"/>
      <c r="K40" s="15">
        <v>0</v>
      </c>
      <c r="L40" s="15">
        <v>40000</v>
      </c>
      <c r="M40" s="15">
        <f t="shared" si="19"/>
        <v>40000</v>
      </c>
      <c r="N40" s="15"/>
      <c r="O40" s="15">
        <f t="shared" si="20"/>
        <v>40000</v>
      </c>
    </row>
    <row r="41" spans="1:15" s="4" customFormat="1" ht="24" customHeight="1">
      <c r="A41" s="16"/>
      <c r="B41" s="41"/>
      <c r="C41" s="43" t="s">
        <v>67</v>
      </c>
      <c r="D41" s="44" t="s">
        <v>78</v>
      </c>
      <c r="E41" s="20">
        <v>26000</v>
      </c>
      <c r="F41" s="20"/>
      <c r="G41" s="15">
        <f t="shared" si="16"/>
        <v>26000</v>
      </c>
      <c r="H41" s="20"/>
      <c r="I41" s="15">
        <f t="shared" si="17"/>
        <v>26000</v>
      </c>
      <c r="J41" s="20"/>
      <c r="K41" s="15">
        <f t="shared" si="18"/>
        <v>26000</v>
      </c>
      <c r="L41" s="20"/>
      <c r="M41" s="15">
        <f t="shared" si="19"/>
        <v>26000</v>
      </c>
      <c r="N41" s="20"/>
      <c r="O41" s="15">
        <f t="shared" si="20"/>
        <v>26000</v>
      </c>
    </row>
    <row r="42" spans="1:15" s="4" customFormat="1" ht="22.5">
      <c r="A42" s="16"/>
      <c r="B42" s="41"/>
      <c r="C42" s="42">
        <v>2680</v>
      </c>
      <c r="D42" s="17" t="s">
        <v>124</v>
      </c>
      <c r="E42" s="15">
        <v>265538</v>
      </c>
      <c r="F42" s="15"/>
      <c r="G42" s="15">
        <f t="shared" si="16"/>
        <v>265538</v>
      </c>
      <c r="H42" s="15"/>
      <c r="I42" s="15">
        <f t="shared" si="17"/>
        <v>265538</v>
      </c>
      <c r="J42" s="15"/>
      <c r="K42" s="15">
        <f t="shared" si="18"/>
        <v>265538</v>
      </c>
      <c r="L42" s="15"/>
      <c r="M42" s="15">
        <f t="shared" si="19"/>
        <v>265538</v>
      </c>
      <c r="N42" s="15"/>
      <c r="O42" s="15">
        <f t="shared" si="20"/>
        <v>265538</v>
      </c>
    </row>
    <row r="43" spans="1:15" s="4" customFormat="1" ht="56.25">
      <c r="A43" s="16"/>
      <c r="B43" s="41">
        <v>75616</v>
      </c>
      <c r="C43" s="42"/>
      <c r="D43" s="17" t="s">
        <v>79</v>
      </c>
      <c r="E43" s="15">
        <f aca="true" t="shared" si="21" ref="E43:K43">SUM(E44:E52)</f>
        <v>3801789</v>
      </c>
      <c r="F43" s="15">
        <f t="shared" si="21"/>
        <v>0</v>
      </c>
      <c r="G43" s="15">
        <f t="shared" si="21"/>
        <v>3801789</v>
      </c>
      <c r="H43" s="15">
        <f t="shared" si="21"/>
        <v>0</v>
      </c>
      <c r="I43" s="15">
        <f t="shared" si="21"/>
        <v>3801789</v>
      </c>
      <c r="J43" s="15">
        <f t="shared" si="21"/>
        <v>0</v>
      </c>
      <c r="K43" s="15">
        <f t="shared" si="21"/>
        <v>3801789</v>
      </c>
      <c r="L43" s="15">
        <f>SUM(L44:L52)</f>
        <v>5904</v>
      </c>
      <c r="M43" s="15">
        <f>SUM(M44:M52)</f>
        <v>3807693</v>
      </c>
      <c r="N43" s="15">
        <f>SUM(N44:N52)</f>
        <v>0</v>
      </c>
      <c r="O43" s="15">
        <f>SUM(O44:O52)</f>
        <v>3807693</v>
      </c>
    </row>
    <row r="44" spans="1:15" s="4" customFormat="1" ht="21.75" customHeight="1">
      <c r="A44" s="16"/>
      <c r="B44" s="41"/>
      <c r="C44" s="42" t="s">
        <v>71</v>
      </c>
      <c r="D44" s="17" t="s">
        <v>17</v>
      </c>
      <c r="E44" s="15">
        <v>2460154</v>
      </c>
      <c r="F44" s="15"/>
      <c r="G44" s="15">
        <f>SUM(E44:F44)</f>
        <v>2460154</v>
      </c>
      <c r="H44" s="15"/>
      <c r="I44" s="15">
        <f>SUM(G44:H44)</f>
        <v>2460154</v>
      </c>
      <c r="J44" s="15"/>
      <c r="K44" s="15">
        <f>SUM(I44:J44)</f>
        <v>2460154</v>
      </c>
      <c r="L44" s="15"/>
      <c r="M44" s="15">
        <f>SUM(K44:L44)</f>
        <v>2460154</v>
      </c>
      <c r="N44" s="15"/>
      <c r="O44" s="15">
        <f>SUM(M44:N44)</f>
        <v>2460154</v>
      </c>
    </row>
    <row r="45" spans="1:15" s="4" customFormat="1" ht="21.75" customHeight="1">
      <c r="A45" s="16"/>
      <c r="B45" s="41"/>
      <c r="C45" s="42" t="s">
        <v>72</v>
      </c>
      <c r="D45" s="17" t="s">
        <v>73</v>
      </c>
      <c r="E45" s="15">
        <v>348755</v>
      </c>
      <c r="F45" s="15"/>
      <c r="G45" s="15">
        <f aca="true" t="shared" si="22" ref="G45:G52">SUM(E45:F45)</f>
        <v>348755</v>
      </c>
      <c r="H45" s="15"/>
      <c r="I45" s="15">
        <f aca="true" t="shared" si="23" ref="I45:I52">SUM(G45:H45)</f>
        <v>348755</v>
      </c>
      <c r="J45" s="15"/>
      <c r="K45" s="15">
        <f aca="true" t="shared" si="24" ref="K45:K52">SUM(I45:J45)</f>
        <v>348755</v>
      </c>
      <c r="L45" s="15"/>
      <c r="M45" s="15">
        <f aca="true" t="shared" si="25" ref="M45:M52">SUM(K45:L45)</f>
        <v>348755</v>
      </c>
      <c r="N45" s="15"/>
      <c r="O45" s="15">
        <f aca="true" t="shared" si="26" ref="O45:O52">SUM(M45:N45)</f>
        <v>348755</v>
      </c>
    </row>
    <row r="46" spans="1:15" s="4" customFormat="1" ht="21.75" customHeight="1">
      <c r="A46" s="16"/>
      <c r="B46" s="41"/>
      <c r="C46" s="42" t="s">
        <v>74</v>
      </c>
      <c r="D46" s="17" t="s">
        <v>75</v>
      </c>
      <c r="E46" s="15">
        <v>7880</v>
      </c>
      <c r="F46" s="15"/>
      <c r="G46" s="15">
        <f t="shared" si="22"/>
        <v>7880</v>
      </c>
      <c r="H46" s="15"/>
      <c r="I46" s="15">
        <f t="shared" si="23"/>
        <v>7880</v>
      </c>
      <c r="J46" s="15"/>
      <c r="K46" s="15">
        <f t="shared" si="24"/>
        <v>7880</v>
      </c>
      <c r="L46" s="15"/>
      <c r="M46" s="15">
        <f t="shared" si="25"/>
        <v>7880</v>
      </c>
      <c r="N46" s="15"/>
      <c r="O46" s="15">
        <f t="shared" si="26"/>
        <v>7880</v>
      </c>
    </row>
    <row r="47" spans="1:15" s="4" customFormat="1" ht="21.75" customHeight="1">
      <c r="A47" s="16"/>
      <c r="B47" s="41"/>
      <c r="C47" s="42" t="s">
        <v>76</v>
      </c>
      <c r="D47" s="17" t="s">
        <v>77</v>
      </c>
      <c r="E47" s="15">
        <v>250000</v>
      </c>
      <c r="F47" s="15"/>
      <c r="G47" s="15">
        <f t="shared" si="22"/>
        <v>250000</v>
      </c>
      <c r="H47" s="15"/>
      <c r="I47" s="15">
        <f t="shared" si="23"/>
        <v>250000</v>
      </c>
      <c r="J47" s="15"/>
      <c r="K47" s="15">
        <f t="shared" si="24"/>
        <v>250000</v>
      </c>
      <c r="L47" s="15"/>
      <c r="M47" s="15">
        <f t="shared" si="25"/>
        <v>250000</v>
      </c>
      <c r="N47" s="15"/>
      <c r="O47" s="15">
        <f t="shared" si="26"/>
        <v>250000</v>
      </c>
    </row>
    <row r="48" spans="1:15" s="4" customFormat="1" ht="21.75" customHeight="1">
      <c r="A48" s="16"/>
      <c r="B48" s="41"/>
      <c r="C48" s="42" t="s">
        <v>143</v>
      </c>
      <c r="D48" s="15" t="s">
        <v>144</v>
      </c>
      <c r="E48" s="15"/>
      <c r="F48" s="15"/>
      <c r="G48" s="15"/>
      <c r="H48" s="15"/>
      <c r="I48" s="15"/>
      <c r="J48" s="15"/>
      <c r="K48" s="15">
        <v>0</v>
      </c>
      <c r="L48" s="15">
        <v>5904</v>
      </c>
      <c r="M48" s="15">
        <f t="shared" si="25"/>
        <v>5904</v>
      </c>
      <c r="N48" s="15"/>
      <c r="O48" s="15">
        <f t="shared" si="26"/>
        <v>5904</v>
      </c>
    </row>
    <row r="49" spans="1:15" s="4" customFormat="1" ht="21.75" customHeight="1">
      <c r="A49" s="16"/>
      <c r="B49" s="41"/>
      <c r="C49" s="42" t="s">
        <v>80</v>
      </c>
      <c r="D49" s="17" t="s">
        <v>81</v>
      </c>
      <c r="E49" s="15">
        <v>10000</v>
      </c>
      <c r="F49" s="15"/>
      <c r="G49" s="15">
        <f t="shared" si="22"/>
        <v>10000</v>
      </c>
      <c r="H49" s="15"/>
      <c r="I49" s="15">
        <f t="shared" si="23"/>
        <v>10000</v>
      </c>
      <c r="J49" s="15"/>
      <c r="K49" s="15">
        <f t="shared" si="24"/>
        <v>10000</v>
      </c>
      <c r="L49" s="15"/>
      <c r="M49" s="15">
        <f t="shared" si="25"/>
        <v>10000</v>
      </c>
      <c r="N49" s="15"/>
      <c r="O49" s="15">
        <f t="shared" si="26"/>
        <v>10000</v>
      </c>
    </row>
    <row r="50" spans="1:15" s="4" customFormat="1" ht="21.75" customHeight="1">
      <c r="A50" s="16"/>
      <c r="B50" s="41"/>
      <c r="C50" s="42" t="s">
        <v>82</v>
      </c>
      <c r="D50" s="17" t="s">
        <v>83</v>
      </c>
      <c r="E50" s="15">
        <v>70000</v>
      </c>
      <c r="F50" s="15"/>
      <c r="G50" s="15">
        <f t="shared" si="22"/>
        <v>70000</v>
      </c>
      <c r="H50" s="15"/>
      <c r="I50" s="15">
        <f t="shared" si="23"/>
        <v>70000</v>
      </c>
      <c r="J50" s="15"/>
      <c r="K50" s="15">
        <f t="shared" si="24"/>
        <v>70000</v>
      </c>
      <c r="L50" s="15"/>
      <c r="M50" s="15">
        <f t="shared" si="25"/>
        <v>70000</v>
      </c>
      <c r="N50" s="15"/>
      <c r="O50" s="15">
        <f t="shared" si="26"/>
        <v>70000</v>
      </c>
    </row>
    <row r="51" spans="1:15" s="4" customFormat="1" ht="21.75" customHeight="1">
      <c r="A51" s="16"/>
      <c r="B51" s="41"/>
      <c r="C51" s="42" t="s">
        <v>84</v>
      </c>
      <c r="D51" s="17" t="s">
        <v>85</v>
      </c>
      <c r="E51" s="15">
        <v>600000</v>
      </c>
      <c r="F51" s="15"/>
      <c r="G51" s="15">
        <f t="shared" si="22"/>
        <v>600000</v>
      </c>
      <c r="H51" s="15"/>
      <c r="I51" s="15">
        <f t="shared" si="23"/>
        <v>600000</v>
      </c>
      <c r="J51" s="15"/>
      <c r="K51" s="15">
        <f t="shared" si="24"/>
        <v>600000</v>
      </c>
      <c r="L51" s="15"/>
      <c r="M51" s="15">
        <f t="shared" si="25"/>
        <v>600000</v>
      </c>
      <c r="N51" s="15"/>
      <c r="O51" s="15">
        <f t="shared" si="26"/>
        <v>600000</v>
      </c>
    </row>
    <row r="52" spans="1:15" s="4" customFormat="1" ht="22.5">
      <c r="A52" s="16"/>
      <c r="B52" s="41"/>
      <c r="C52" s="42" t="s">
        <v>67</v>
      </c>
      <c r="D52" s="17" t="s">
        <v>78</v>
      </c>
      <c r="E52" s="15">
        <v>55000</v>
      </c>
      <c r="F52" s="15"/>
      <c r="G52" s="15">
        <f t="shared" si="22"/>
        <v>55000</v>
      </c>
      <c r="H52" s="15"/>
      <c r="I52" s="15">
        <f t="shared" si="23"/>
        <v>55000</v>
      </c>
      <c r="J52" s="15"/>
      <c r="K52" s="15">
        <f t="shared" si="24"/>
        <v>55000</v>
      </c>
      <c r="L52" s="15"/>
      <c r="M52" s="15">
        <f t="shared" si="25"/>
        <v>55000</v>
      </c>
      <c r="N52" s="15"/>
      <c r="O52" s="15">
        <f t="shared" si="26"/>
        <v>55000</v>
      </c>
    </row>
    <row r="53" spans="1:15" s="4" customFormat="1" ht="33.75">
      <c r="A53" s="16"/>
      <c r="B53" s="41" t="s">
        <v>86</v>
      </c>
      <c r="C53" s="33"/>
      <c r="D53" s="17" t="s">
        <v>87</v>
      </c>
      <c r="E53" s="15">
        <f>SUM(E54:E57)</f>
        <v>727000</v>
      </c>
      <c r="F53" s="15">
        <f>SUM(F54:F57)</f>
        <v>0</v>
      </c>
      <c r="G53" s="15">
        <f>SUM(G54:G57)</f>
        <v>727000</v>
      </c>
      <c r="H53" s="15">
        <f>SUM(H54:H57)</f>
        <v>0</v>
      </c>
      <c r="I53" s="15">
        <f aca="true" t="shared" si="27" ref="I53:O53">SUM(I54:I58)</f>
        <v>727000</v>
      </c>
      <c r="J53" s="15">
        <f t="shared" si="27"/>
        <v>122117</v>
      </c>
      <c r="K53" s="15">
        <f t="shared" si="27"/>
        <v>849117</v>
      </c>
      <c r="L53" s="15">
        <f t="shared" si="27"/>
        <v>0</v>
      </c>
      <c r="M53" s="15">
        <f t="shared" si="27"/>
        <v>849117</v>
      </c>
      <c r="N53" s="15">
        <f t="shared" si="27"/>
        <v>0</v>
      </c>
      <c r="O53" s="15">
        <f t="shared" si="27"/>
        <v>849117</v>
      </c>
    </row>
    <row r="54" spans="1:15" s="4" customFormat="1" ht="21.75" customHeight="1">
      <c r="A54" s="16"/>
      <c r="B54" s="41"/>
      <c r="C54" s="42" t="s">
        <v>88</v>
      </c>
      <c r="D54" s="17" t="s">
        <v>89</v>
      </c>
      <c r="E54" s="15">
        <v>150000</v>
      </c>
      <c r="F54" s="15"/>
      <c r="G54" s="15">
        <f>SUM(E54:F54)</f>
        <v>150000</v>
      </c>
      <c r="H54" s="15"/>
      <c r="I54" s="15">
        <f>SUM(G54:H54)</f>
        <v>150000</v>
      </c>
      <c r="J54" s="15"/>
      <c r="K54" s="15">
        <f>SUM(I54:J54)</f>
        <v>150000</v>
      </c>
      <c r="L54" s="15"/>
      <c r="M54" s="15">
        <f>SUM(K54:L54)</f>
        <v>150000</v>
      </c>
      <c r="N54" s="15"/>
      <c r="O54" s="15">
        <f>SUM(M54:N54)</f>
        <v>150000</v>
      </c>
    </row>
    <row r="55" spans="1:15" s="4" customFormat="1" ht="21.75" customHeight="1">
      <c r="A55" s="16"/>
      <c r="B55" s="41"/>
      <c r="C55" s="42" t="s">
        <v>90</v>
      </c>
      <c r="D55" s="17" t="s">
        <v>91</v>
      </c>
      <c r="E55" s="15">
        <v>20000</v>
      </c>
      <c r="F55" s="15"/>
      <c r="G55" s="15">
        <f>SUM(E55:F55)</f>
        <v>20000</v>
      </c>
      <c r="H55" s="15"/>
      <c r="I55" s="15">
        <f>SUM(G55:H55)</f>
        <v>20000</v>
      </c>
      <c r="J55" s="15"/>
      <c r="K55" s="15">
        <f>SUM(I55:J55)</f>
        <v>20000</v>
      </c>
      <c r="L55" s="15"/>
      <c r="M55" s="15">
        <f>SUM(K55:L55)</f>
        <v>20000</v>
      </c>
      <c r="N55" s="15"/>
      <c r="O55" s="15">
        <f>SUM(M55:N55)</f>
        <v>20000</v>
      </c>
    </row>
    <row r="56" spans="1:15" s="4" customFormat="1" ht="24" customHeight="1">
      <c r="A56" s="16"/>
      <c r="B56" s="41"/>
      <c r="C56" s="42" t="s">
        <v>92</v>
      </c>
      <c r="D56" s="17" t="s">
        <v>93</v>
      </c>
      <c r="E56" s="15">
        <v>330000</v>
      </c>
      <c r="F56" s="15"/>
      <c r="G56" s="15">
        <f>SUM(E56:F56)</f>
        <v>330000</v>
      </c>
      <c r="H56" s="15"/>
      <c r="I56" s="15">
        <f>SUM(G56:H56)</f>
        <v>330000</v>
      </c>
      <c r="J56" s="15"/>
      <c r="K56" s="15">
        <f>SUM(I56:J56)</f>
        <v>330000</v>
      </c>
      <c r="L56" s="15"/>
      <c r="M56" s="15">
        <f>SUM(K56:L56)</f>
        <v>330000</v>
      </c>
      <c r="N56" s="15"/>
      <c r="O56" s="15">
        <f>SUM(M56:N56)</f>
        <v>330000</v>
      </c>
    </row>
    <row r="57" spans="1:15" s="4" customFormat="1" ht="45">
      <c r="A57" s="16"/>
      <c r="B57" s="41"/>
      <c r="C57" s="42" t="s">
        <v>94</v>
      </c>
      <c r="D57" s="17" t="s">
        <v>95</v>
      </c>
      <c r="E57" s="15">
        <f>30000+17000+180000</f>
        <v>227000</v>
      </c>
      <c r="F57" s="15"/>
      <c r="G57" s="15">
        <f>SUM(E57:F57)</f>
        <v>227000</v>
      </c>
      <c r="H57" s="15"/>
      <c r="I57" s="15">
        <f>SUM(G57:H57)</f>
        <v>227000</v>
      </c>
      <c r="J57" s="15"/>
      <c r="K57" s="15">
        <f>SUM(I57:J57)</f>
        <v>227000</v>
      </c>
      <c r="L57" s="15"/>
      <c r="M57" s="15">
        <f>SUM(K57:L57)</f>
        <v>227000</v>
      </c>
      <c r="N57" s="15"/>
      <c r="O57" s="15">
        <f>SUM(M57:N57)</f>
        <v>227000</v>
      </c>
    </row>
    <row r="58" spans="1:15" s="4" customFormat="1" ht="19.5" customHeight="1">
      <c r="A58" s="16"/>
      <c r="B58" s="41"/>
      <c r="C58" s="42" t="s">
        <v>57</v>
      </c>
      <c r="D58" s="17" t="s">
        <v>58</v>
      </c>
      <c r="E58" s="15"/>
      <c r="F58" s="15"/>
      <c r="G58" s="15"/>
      <c r="H58" s="15"/>
      <c r="I58" s="15">
        <v>0</v>
      </c>
      <c r="J58" s="15">
        <v>122117</v>
      </c>
      <c r="K58" s="15">
        <f>SUM(I58:J58)</f>
        <v>122117</v>
      </c>
      <c r="L58" s="15"/>
      <c r="M58" s="15">
        <f>SUM(K58:L58)</f>
        <v>122117</v>
      </c>
      <c r="N58" s="15"/>
      <c r="O58" s="15">
        <f>SUM(M58:N58)</f>
        <v>122117</v>
      </c>
    </row>
    <row r="59" spans="1:15" s="4" customFormat="1" ht="22.5">
      <c r="A59" s="16"/>
      <c r="B59" s="41" t="s">
        <v>96</v>
      </c>
      <c r="C59" s="33"/>
      <c r="D59" s="17" t="s">
        <v>97</v>
      </c>
      <c r="E59" s="15">
        <f aca="true" t="shared" si="28" ref="E59:K59">SUM(E60:E61)</f>
        <v>10620286</v>
      </c>
      <c r="F59" s="15">
        <f t="shared" si="28"/>
        <v>0</v>
      </c>
      <c r="G59" s="15">
        <f t="shared" si="28"/>
        <v>10620286</v>
      </c>
      <c r="H59" s="15">
        <f t="shared" si="28"/>
        <v>0</v>
      </c>
      <c r="I59" s="15">
        <f t="shared" si="28"/>
        <v>10620286</v>
      </c>
      <c r="J59" s="15">
        <f t="shared" si="28"/>
        <v>0</v>
      </c>
      <c r="K59" s="15">
        <f t="shared" si="28"/>
        <v>10620286</v>
      </c>
      <c r="L59" s="15">
        <f>SUM(L60:L61)</f>
        <v>0</v>
      </c>
      <c r="M59" s="15">
        <f>SUM(M60:M61)</f>
        <v>10620286</v>
      </c>
      <c r="N59" s="15">
        <f>SUM(N60:N61)</f>
        <v>0</v>
      </c>
      <c r="O59" s="15">
        <f>SUM(O60:O61)</f>
        <v>10620286</v>
      </c>
    </row>
    <row r="60" spans="1:15" s="4" customFormat="1" ht="19.5" customHeight="1">
      <c r="A60" s="16"/>
      <c r="B60" s="41"/>
      <c r="C60" s="42" t="s">
        <v>98</v>
      </c>
      <c r="D60" s="17" t="s">
        <v>99</v>
      </c>
      <c r="E60" s="15">
        <v>9720286</v>
      </c>
      <c r="F60" s="15"/>
      <c r="G60" s="15">
        <f>SUM(E60:F60)</f>
        <v>9720286</v>
      </c>
      <c r="H60" s="15"/>
      <c r="I60" s="15">
        <f>SUM(G60:H60)</f>
        <v>9720286</v>
      </c>
      <c r="J60" s="15"/>
      <c r="K60" s="15">
        <f>SUM(I60:J60)</f>
        <v>9720286</v>
      </c>
      <c r="L60" s="15"/>
      <c r="M60" s="15">
        <f>SUM(K60:L60)</f>
        <v>9720286</v>
      </c>
      <c r="N60" s="15"/>
      <c r="O60" s="15">
        <f>SUM(M60:N60)</f>
        <v>9720286</v>
      </c>
    </row>
    <row r="61" spans="1:15" s="4" customFormat="1" ht="21.75" customHeight="1">
      <c r="A61" s="16"/>
      <c r="B61" s="41"/>
      <c r="C61" s="42" t="s">
        <v>100</v>
      </c>
      <c r="D61" s="17" t="s">
        <v>101</v>
      </c>
      <c r="E61" s="15">
        <v>900000</v>
      </c>
      <c r="F61" s="15"/>
      <c r="G61" s="15">
        <f>SUM(E61:F61)</f>
        <v>900000</v>
      </c>
      <c r="H61" s="15"/>
      <c r="I61" s="15">
        <f>SUM(G61:H61)</f>
        <v>900000</v>
      </c>
      <c r="J61" s="15"/>
      <c r="K61" s="15">
        <f>SUM(I61:J61)</f>
        <v>900000</v>
      </c>
      <c r="L61" s="15"/>
      <c r="M61" s="15">
        <f>SUM(K61:L61)</f>
        <v>900000</v>
      </c>
      <c r="N61" s="15"/>
      <c r="O61" s="15">
        <f>SUM(M61:N61)</f>
        <v>900000</v>
      </c>
    </row>
    <row r="62" spans="1:15" s="1" customFormat="1" ht="24" customHeight="1">
      <c r="A62" s="36" t="s">
        <v>18</v>
      </c>
      <c r="B62" s="37"/>
      <c r="C62" s="38"/>
      <c r="D62" s="39" t="s">
        <v>19</v>
      </c>
      <c r="E62" s="40">
        <f aca="true" t="shared" si="29" ref="E62:K62">SUM(E63,E65,E67,E69)</f>
        <v>20284538</v>
      </c>
      <c r="F62" s="40">
        <f t="shared" si="29"/>
        <v>0</v>
      </c>
      <c r="G62" s="40">
        <f t="shared" si="29"/>
        <v>20284538</v>
      </c>
      <c r="H62" s="40">
        <f t="shared" si="29"/>
        <v>0</v>
      </c>
      <c r="I62" s="40">
        <f t="shared" si="29"/>
        <v>20284538</v>
      </c>
      <c r="J62" s="40">
        <f t="shared" si="29"/>
        <v>-614458</v>
      </c>
      <c r="K62" s="40">
        <f t="shared" si="29"/>
        <v>19670080</v>
      </c>
      <c r="L62" s="40">
        <f>SUM(L63,L65,L67,L69)</f>
        <v>-20684</v>
      </c>
      <c r="M62" s="40">
        <f>SUM(M63,M65,M67,M69)</f>
        <v>19649396</v>
      </c>
      <c r="N62" s="40">
        <f>SUM(N63,N65,N67,N69)</f>
        <v>0</v>
      </c>
      <c r="O62" s="40">
        <f>SUM(O63,O65,O67,O69)</f>
        <v>19649396</v>
      </c>
    </row>
    <row r="63" spans="1:15" s="4" customFormat="1" ht="22.5">
      <c r="A63" s="16"/>
      <c r="B63" s="41" t="s">
        <v>102</v>
      </c>
      <c r="C63" s="33"/>
      <c r="D63" s="17" t="s">
        <v>103</v>
      </c>
      <c r="E63" s="15">
        <f aca="true" t="shared" si="30" ref="E63:O63">SUM(E64)</f>
        <v>14653848</v>
      </c>
      <c r="F63" s="15">
        <f t="shared" si="30"/>
        <v>0</v>
      </c>
      <c r="G63" s="15">
        <f t="shared" si="30"/>
        <v>14653848</v>
      </c>
      <c r="H63" s="15">
        <f t="shared" si="30"/>
        <v>0</v>
      </c>
      <c r="I63" s="15">
        <f t="shared" si="30"/>
        <v>14653848</v>
      </c>
      <c r="J63" s="15">
        <f t="shared" si="30"/>
        <v>-614458</v>
      </c>
      <c r="K63" s="15">
        <f t="shared" si="30"/>
        <v>14039390</v>
      </c>
      <c r="L63" s="15">
        <f t="shared" si="30"/>
        <v>0</v>
      </c>
      <c r="M63" s="15">
        <f t="shared" si="30"/>
        <v>14039390</v>
      </c>
      <c r="N63" s="15">
        <f t="shared" si="30"/>
        <v>0</v>
      </c>
      <c r="O63" s="15">
        <f t="shared" si="30"/>
        <v>14039390</v>
      </c>
    </row>
    <row r="64" spans="1:15" s="4" customFormat="1" ht="21.75" customHeight="1">
      <c r="A64" s="16"/>
      <c r="B64" s="41"/>
      <c r="C64" s="42">
        <v>2920</v>
      </c>
      <c r="D64" s="17" t="s">
        <v>104</v>
      </c>
      <c r="E64" s="15">
        <v>14653848</v>
      </c>
      <c r="F64" s="15"/>
      <c r="G64" s="15">
        <f>SUM(E64:F64)</f>
        <v>14653848</v>
      </c>
      <c r="H64" s="15"/>
      <c r="I64" s="15">
        <f>SUM(G64:H64)</f>
        <v>14653848</v>
      </c>
      <c r="J64" s="15">
        <v>-614458</v>
      </c>
      <c r="K64" s="15">
        <f>SUM(I64:J64)</f>
        <v>14039390</v>
      </c>
      <c r="L64" s="15"/>
      <c r="M64" s="15">
        <f>SUM(K64:L64)</f>
        <v>14039390</v>
      </c>
      <c r="N64" s="15"/>
      <c r="O64" s="15">
        <f>SUM(M64:N64)</f>
        <v>14039390</v>
      </c>
    </row>
    <row r="65" spans="1:15" s="4" customFormat="1" ht="21.75" customHeight="1">
      <c r="A65" s="16"/>
      <c r="B65" s="41" t="s">
        <v>105</v>
      </c>
      <c r="C65" s="33"/>
      <c r="D65" s="17" t="s">
        <v>106</v>
      </c>
      <c r="E65" s="15">
        <f aca="true" t="shared" si="31" ref="E65:O65">SUM(E66)</f>
        <v>5007478</v>
      </c>
      <c r="F65" s="15">
        <f t="shared" si="31"/>
        <v>0</v>
      </c>
      <c r="G65" s="15">
        <f t="shared" si="31"/>
        <v>5007478</v>
      </c>
      <c r="H65" s="15">
        <f t="shared" si="31"/>
        <v>0</v>
      </c>
      <c r="I65" s="15">
        <f t="shared" si="31"/>
        <v>5007478</v>
      </c>
      <c r="J65" s="15">
        <f t="shared" si="31"/>
        <v>0</v>
      </c>
      <c r="K65" s="15">
        <f t="shared" si="31"/>
        <v>5007478</v>
      </c>
      <c r="L65" s="15">
        <f t="shared" si="31"/>
        <v>-20684</v>
      </c>
      <c r="M65" s="15">
        <f t="shared" si="31"/>
        <v>4986794</v>
      </c>
      <c r="N65" s="15">
        <f t="shared" si="31"/>
        <v>0</v>
      </c>
      <c r="O65" s="15">
        <f t="shared" si="31"/>
        <v>4986794</v>
      </c>
    </row>
    <row r="66" spans="1:15" s="4" customFormat="1" ht="21.75" customHeight="1">
      <c r="A66" s="16"/>
      <c r="B66" s="41"/>
      <c r="C66" s="42">
        <v>2920</v>
      </c>
      <c r="D66" s="17" t="s">
        <v>104</v>
      </c>
      <c r="E66" s="15">
        <f>2651991+2355487</f>
        <v>5007478</v>
      </c>
      <c r="F66" s="15"/>
      <c r="G66" s="15">
        <f>SUM(E66:F66)</f>
        <v>5007478</v>
      </c>
      <c r="H66" s="15"/>
      <c r="I66" s="15">
        <f>SUM(G66:H66)</f>
        <v>5007478</v>
      </c>
      <c r="J66" s="15"/>
      <c r="K66" s="15">
        <f>SUM(I66:J66)</f>
        <v>5007478</v>
      </c>
      <c r="L66" s="15">
        <v>-20684</v>
      </c>
      <c r="M66" s="15">
        <f>SUM(K66:L66)</f>
        <v>4986794</v>
      </c>
      <c r="N66" s="15"/>
      <c r="O66" s="15">
        <f>SUM(M66:N66)</f>
        <v>4986794</v>
      </c>
    </row>
    <row r="67" spans="1:15" s="4" customFormat="1" ht="21" customHeight="1">
      <c r="A67" s="16"/>
      <c r="B67" s="41">
        <v>75814</v>
      </c>
      <c r="C67" s="33"/>
      <c r="D67" s="17" t="s">
        <v>107</v>
      </c>
      <c r="E67" s="15">
        <f aca="true" t="shared" si="32" ref="E67:O67">SUM(E68)</f>
        <v>10000</v>
      </c>
      <c r="F67" s="15">
        <f t="shared" si="32"/>
        <v>0</v>
      </c>
      <c r="G67" s="15">
        <f t="shared" si="32"/>
        <v>10000</v>
      </c>
      <c r="H67" s="15">
        <f t="shared" si="32"/>
        <v>0</v>
      </c>
      <c r="I67" s="15">
        <f t="shared" si="32"/>
        <v>10000</v>
      </c>
      <c r="J67" s="15">
        <f t="shared" si="32"/>
        <v>0</v>
      </c>
      <c r="K67" s="15">
        <f t="shared" si="32"/>
        <v>10000</v>
      </c>
      <c r="L67" s="15">
        <f t="shared" si="32"/>
        <v>0</v>
      </c>
      <c r="M67" s="15">
        <f t="shared" si="32"/>
        <v>10000</v>
      </c>
      <c r="N67" s="15">
        <f t="shared" si="32"/>
        <v>0</v>
      </c>
      <c r="O67" s="15">
        <f t="shared" si="32"/>
        <v>10000</v>
      </c>
    </row>
    <row r="68" spans="1:15" s="4" customFormat="1" ht="21.75" customHeight="1">
      <c r="A68" s="16"/>
      <c r="B68" s="41"/>
      <c r="C68" s="42" t="s">
        <v>53</v>
      </c>
      <c r="D68" s="17" t="s">
        <v>54</v>
      </c>
      <c r="E68" s="15">
        <v>10000</v>
      </c>
      <c r="F68" s="15"/>
      <c r="G68" s="15">
        <f>SUM(E68:F68)</f>
        <v>10000</v>
      </c>
      <c r="H68" s="15"/>
      <c r="I68" s="15">
        <f>SUM(G68:H68)</f>
        <v>10000</v>
      </c>
      <c r="J68" s="15"/>
      <c r="K68" s="15">
        <f>SUM(I68:J68)</f>
        <v>10000</v>
      </c>
      <c r="L68" s="15"/>
      <c r="M68" s="15">
        <f>SUM(K68:L68)</f>
        <v>10000</v>
      </c>
      <c r="N68" s="15"/>
      <c r="O68" s="15">
        <f>SUM(M68:N68)</f>
        <v>10000</v>
      </c>
    </row>
    <row r="69" spans="1:15" s="4" customFormat="1" ht="20.25" customHeight="1">
      <c r="A69" s="16"/>
      <c r="B69" s="41" t="s">
        <v>108</v>
      </c>
      <c r="C69" s="33"/>
      <c r="D69" s="17" t="s">
        <v>109</v>
      </c>
      <c r="E69" s="15">
        <f aca="true" t="shared" si="33" ref="E69:O69">SUM(E70)</f>
        <v>613212</v>
      </c>
      <c r="F69" s="15">
        <f t="shared" si="33"/>
        <v>0</v>
      </c>
      <c r="G69" s="15">
        <f t="shared" si="33"/>
        <v>613212</v>
      </c>
      <c r="H69" s="15">
        <f t="shared" si="33"/>
        <v>0</v>
      </c>
      <c r="I69" s="15">
        <f t="shared" si="33"/>
        <v>613212</v>
      </c>
      <c r="J69" s="15">
        <f t="shared" si="33"/>
        <v>0</v>
      </c>
      <c r="K69" s="15">
        <f t="shared" si="33"/>
        <v>613212</v>
      </c>
      <c r="L69" s="15">
        <f t="shared" si="33"/>
        <v>0</v>
      </c>
      <c r="M69" s="15">
        <f t="shared" si="33"/>
        <v>613212</v>
      </c>
      <c r="N69" s="15">
        <f t="shared" si="33"/>
        <v>0</v>
      </c>
      <c r="O69" s="15">
        <f t="shared" si="33"/>
        <v>613212</v>
      </c>
    </row>
    <row r="70" spans="1:15" s="4" customFormat="1" ht="21.75" customHeight="1">
      <c r="A70" s="16"/>
      <c r="B70" s="41"/>
      <c r="C70" s="42">
        <v>2920</v>
      </c>
      <c r="D70" s="17" t="s">
        <v>104</v>
      </c>
      <c r="E70" s="15">
        <v>613212</v>
      </c>
      <c r="F70" s="15"/>
      <c r="G70" s="15">
        <f>SUM(E70:F70)</f>
        <v>613212</v>
      </c>
      <c r="H70" s="15"/>
      <c r="I70" s="15">
        <f>SUM(G70:H70)</f>
        <v>613212</v>
      </c>
      <c r="J70" s="15"/>
      <c r="K70" s="15">
        <f>SUM(I70:J70)</f>
        <v>613212</v>
      </c>
      <c r="L70" s="15"/>
      <c r="M70" s="15">
        <f>SUM(K70:L70)</f>
        <v>613212</v>
      </c>
      <c r="N70" s="15"/>
      <c r="O70" s="15">
        <f>SUM(M70:N70)</f>
        <v>613212</v>
      </c>
    </row>
    <row r="71" spans="1:15" s="4" customFormat="1" ht="21" customHeight="1">
      <c r="A71" s="6" t="s">
        <v>28</v>
      </c>
      <c r="B71" s="7"/>
      <c r="C71" s="8"/>
      <c r="D71" s="9" t="s">
        <v>29</v>
      </c>
      <c r="E71" s="40">
        <f aca="true" t="shared" si="34" ref="E71:K71">SUM(E72,E76,)</f>
        <v>6782</v>
      </c>
      <c r="F71" s="40">
        <f t="shared" si="34"/>
        <v>0</v>
      </c>
      <c r="G71" s="40">
        <f t="shared" si="34"/>
        <v>6782</v>
      </c>
      <c r="H71" s="40">
        <f t="shared" si="34"/>
        <v>0</v>
      </c>
      <c r="I71" s="40">
        <f t="shared" si="34"/>
        <v>6782</v>
      </c>
      <c r="J71" s="40">
        <f t="shared" si="34"/>
        <v>2904</v>
      </c>
      <c r="K71" s="40">
        <f t="shared" si="34"/>
        <v>9686</v>
      </c>
      <c r="L71" s="40">
        <f>SUM(L72,L76,)</f>
        <v>0</v>
      </c>
      <c r="M71" s="40">
        <f>SUM(M72,M76,)</f>
        <v>9686</v>
      </c>
      <c r="N71" s="40">
        <f>SUM(N72,N76,)</f>
        <v>75816</v>
      </c>
      <c r="O71" s="40">
        <f>SUM(O72,O76,)</f>
        <v>85502</v>
      </c>
    </row>
    <row r="72" spans="1:15" s="4" customFormat="1" ht="18.75" customHeight="1">
      <c r="A72" s="14"/>
      <c r="B72" s="21" t="s">
        <v>30</v>
      </c>
      <c r="C72" s="22"/>
      <c r="D72" s="10" t="s">
        <v>20</v>
      </c>
      <c r="E72" s="15">
        <f aca="true" t="shared" si="35" ref="E72:L72">SUM(E74:E74)</f>
        <v>4782</v>
      </c>
      <c r="F72" s="15">
        <f t="shared" si="35"/>
        <v>0</v>
      </c>
      <c r="G72" s="15">
        <f t="shared" si="35"/>
        <v>4782</v>
      </c>
      <c r="H72" s="15">
        <f t="shared" si="35"/>
        <v>0</v>
      </c>
      <c r="I72" s="15">
        <f t="shared" si="35"/>
        <v>4782</v>
      </c>
      <c r="J72" s="15">
        <f t="shared" si="35"/>
        <v>2904</v>
      </c>
      <c r="K72" s="15">
        <f t="shared" si="35"/>
        <v>7686</v>
      </c>
      <c r="L72" s="15">
        <f t="shared" si="35"/>
        <v>0</v>
      </c>
      <c r="M72" s="15">
        <f>SUM(M73:M75)</f>
        <v>7686</v>
      </c>
      <c r="N72" s="15">
        <f>SUM(N73:N75)</f>
        <v>75816</v>
      </c>
      <c r="O72" s="15">
        <f>SUM(O73:O75)</f>
        <v>83502</v>
      </c>
    </row>
    <row r="73" spans="1:15" s="4" customFormat="1" ht="33.75">
      <c r="A73" s="21"/>
      <c r="B73" s="14"/>
      <c r="C73" s="22">
        <v>2030</v>
      </c>
      <c r="D73" s="17" t="s">
        <v>114</v>
      </c>
      <c r="E73" s="15"/>
      <c r="F73" s="15"/>
      <c r="G73" s="15"/>
      <c r="H73" s="15"/>
      <c r="I73" s="15"/>
      <c r="J73" s="15"/>
      <c r="K73" s="15"/>
      <c r="L73" s="15"/>
      <c r="M73" s="15">
        <v>0</v>
      </c>
      <c r="N73" s="15">
        <v>11966</v>
      </c>
      <c r="O73" s="15">
        <f>SUM(M73:N73)</f>
        <v>11966</v>
      </c>
    </row>
    <row r="74" spans="1:15" s="4" customFormat="1" ht="45">
      <c r="A74" s="21"/>
      <c r="B74" s="14"/>
      <c r="C74" s="45">
        <v>2310</v>
      </c>
      <c r="D74" s="10" t="s">
        <v>112</v>
      </c>
      <c r="E74" s="15">
        <v>4782</v>
      </c>
      <c r="F74" s="15"/>
      <c r="G74" s="15">
        <f>SUM(E74:F74)</f>
        <v>4782</v>
      </c>
      <c r="H74" s="15"/>
      <c r="I74" s="15">
        <f>SUM(G74:H74)</f>
        <v>4782</v>
      </c>
      <c r="J74" s="15">
        <v>2904</v>
      </c>
      <c r="K74" s="15">
        <f>SUM(I74:J74)</f>
        <v>7686</v>
      </c>
      <c r="L74" s="15"/>
      <c r="M74" s="15">
        <f>SUM(K74:L74)</f>
        <v>7686</v>
      </c>
      <c r="N74" s="15"/>
      <c r="O74" s="15">
        <f>SUM(M74:N74)</f>
        <v>7686</v>
      </c>
    </row>
    <row r="75" spans="1:15" s="4" customFormat="1" ht="45">
      <c r="A75" s="21"/>
      <c r="B75" s="14"/>
      <c r="C75" s="45">
        <v>6330</v>
      </c>
      <c r="D75" s="10" t="s">
        <v>150</v>
      </c>
      <c r="E75" s="15"/>
      <c r="F75" s="15"/>
      <c r="G75" s="15"/>
      <c r="H75" s="15"/>
      <c r="I75" s="15"/>
      <c r="J75" s="15"/>
      <c r="K75" s="15"/>
      <c r="L75" s="15"/>
      <c r="M75" s="15">
        <v>0</v>
      </c>
      <c r="N75" s="15">
        <v>63850</v>
      </c>
      <c r="O75" s="15">
        <f>SUM(M75:N75)</f>
        <v>63850</v>
      </c>
    </row>
    <row r="76" spans="1:15" s="4" customFormat="1" ht="19.5" customHeight="1">
      <c r="A76" s="16"/>
      <c r="B76" s="41">
        <v>80104</v>
      </c>
      <c r="C76" s="42"/>
      <c r="D76" s="10" t="s">
        <v>31</v>
      </c>
      <c r="E76" s="15">
        <f aca="true" t="shared" si="36" ref="E76:O76">SUM(E77)</f>
        <v>2000</v>
      </c>
      <c r="F76" s="15">
        <f t="shared" si="36"/>
        <v>0</v>
      </c>
      <c r="G76" s="15">
        <f t="shared" si="36"/>
        <v>2000</v>
      </c>
      <c r="H76" s="15">
        <f t="shared" si="36"/>
        <v>0</v>
      </c>
      <c r="I76" s="15">
        <f t="shared" si="36"/>
        <v>2000</v>
      </c>
      <c r="J76" s="15">
        <f t="shared" si="36"/>
        <v>0</v>
      </c>
      <c r="K76" s="15">
        <f t="shared" si="36"/>
        <v>2000</v>
      </c>
      <c r="L76" s="15">
        <f t="shared" si="36"/>
        <v>0</v>
      </c>
      <c r="M76" s="15">
        <f t="shared" si="36"/>
        <v>2000</v>
      </c>
      <c r="N76" s="15">
        <f t="shared" si="36"/>
        <v>0</v>
      </c>
      <c r="O76" s="15">
        <f t="shared" si="36"/>
        <v>2000</v>
      </c>
    </row>
    <row r="77" spans="1:15" s="4" customFormat="1" ht="67.5">
      <c r="A77" s="16"/>
      <c r="B77" s="41"/>
      <c r="C77" s="42" t="s">
        <v>45</v>
      </c>
      <c r="D77" s="10" t="s">
        <v>46</v>
      </c>
      <c r="E77" s="15">
        <v>2000</v>
      </c>
      <c r="F77" s="15"/>
      <c r="G77" s="15">
        <f>SUM(E77:F77)</f>
        <v>2000</v>
      </c>
      <c r="H77" s="15"/>
      <c r="I77" s="15">
        <f>SUM(G77:H77)</f>
        <v>2000</v>
      </c>
      <c r="J77" s="15"/>
      <c r="K77" s="15">
        <f>SUM(I77:J77)</f>
        <v>2000</v>
      </c>
      <c r="L77" s="15"/>
      <c r="M77" s="15">
        <f>SUM(K77:L77)</f>
        <v>2000</v>
      </c>
      <c r="N77" s="15"/>
      <c r="O77" s="15">
        <f>SUM(M77:N77)</f>
        <v>2000</v>
      </c>
    </row>
    <row r="78" spans="1:15" s="1" customFormat="1" ht="21.75" customHeight="1">
      <c r="A78" s="36" t="s">
        <v>113</v>
      </c>
      <c r="B78" s="37"/>
      <c r="C78" s="38"/>
      <c r="D78" s="39" t="s">
        <v>34</v>
      </c>
      <c r="E78" s="40">
        <f aca="true" t="shared" si="37" ref="E78:K78">SUM(E79,E81,E84,E88,E91,E86)</f>
        <v>7964296</v>
      </c>
      <c r="F78" s="40">
        <f t="shared" si="37"/>
        <v>530000</v>
      </c>
      <c r="G78" s="40">
        <f t="shared" si="37"/>
        <v>8494296</v>
      </c>
      <c r="H78" s="40">
        <f t="shared" si="37"/>
        <v>-73</v>
      </c>
      <c r="I78" s="40">
        <f t="shared" si="37"/>
        <v>8494223</v>
      </c>
      <c r="J78" s="40">
        <f t="shared" si="37"/>
        <v>5500</v>
      </c>
      <c r="K78" s="40">
        <f t="shared" si="37"/>
        <v>8499723</v>
      </c>
      <c r="L78" s="40">
        <f>SUM(L79,L81,L84,L88,L91,L86)</f>
        <v>0</v>
      </c>
      <c r="M78" s="40">
        <f>SUM(M79,M81,M84,M88,M91,M86)</f>
        <v>8499723</v>
      </c>
      <c r="N78" s="40">
        <f>SUM(N79,N81,N84,N88,N91,N86)</f>
        <v>82751</v>
      </c>
      <c r="O78" s="40">
        <f>SUM(O79,O81,O84,O88,O91,O86)</f>
        <v>8582474</v>
      </c>
    </row>
    <row r="79" spans="1:15" s="4" customFormat="1" ht="45">
      <c r="A79" s="16"/>
      <c r="B79" s="11">
        <v>85212</v>
      </c>
      <c r="C79" s="19"/>
      <c r="D79" s="17" t="s">
        <v>36</v>
      </c>
      <c r="E79" s="15">
        <f aca="true" t="shared" si="38" ref="E79:O79">SUM(E80:E80)</f>
        <v>6551300</v>
      </c>
      <c r="F79" s="15">
        <f t="shared" si="38"/>
        <v>0</v>
      </c>
      <c r="G79" s="15">
        <f t="shared" si="38"/>
        <v>6551300</v>
      </c>
      <c r="H79" s="15">
        <f t="shared" si="38"/>
        <v>0</v>
      </c>
      <c r="I79" s="15">
        <f t="shared" si="38"/>
        <v>6551300</v>
      </c>
      <c r="J79" s="15">
        <f t="shared" si="38"/>
        <v>0</v>
      </c>
      <c r="K79" s="15">
        <f t="shared" si="38"/>
        <v>6551300</v>
      </c>
      <c r="L79" s="15">
        <f t="shared" si="38"/>
        <v>0</v>
      </c>
      <c r="M79" s="15">
        <f t="shared" si="38"/>
        <v>6551300</v>
      </c>
      <c r="N79" s="15">
        <f t="shared" si="38"/>
        <v>0</v>
      </c>
      <c r="O79" s="15">
        <f t="shared" si="38"/>
        <v>6551300</v>
      </c>
    </row>
    <row r="80" spans="1:15" s="4" customFormat="1" ht="56.25">
      <c r="A80" s="16"/>
      <c r="B80" s="11"/>
      <c r="C80" s="19">
        <v>2010</v>
      </c>
      <c r="D80" s="17" t="s">
        <v>56</v>
      </c>
      <c r="E80" s="15">
        <v>6551300</v>
      </c>
      <c r="F80" s="15"/>
      <c r="G80" s="15">
        <f>SUM(E80:F80)</f>
        <v>6551300</v>
      </c>
      <c r="H80" s="15"/>
      <c r="I80" s="15">
        <f>SUM(G80:H80)</f>
        <v>6551300</v>
      </c>
      <c r="J80" s="15"/>
      <c r="K80" s="15">
        <f>SUM(I80:J80)</f>
        <v>6551300</v>
      </c>
      <c r="L80" s="15"/>
      <c r="M80" s="15">
        <f>SUM(K80:L80)</f>
        <v>6551300</v>
      </c>
      <c r="N80" s="15"/>
      <c r="O80" s="15">
        <f>SUM(M80:N80)</f>
        <v>6551300</v>
      </c>
    </row>
    <row r="81" spans="1:15" s="4" customFormat="1" ht="67.5">
      <c r="A81" s="16"/>
      <c r="B81" s="11">
        <v>85213</v>
      </c>
      <c r="C81" s="33"/>
      <c r="D81" s="17" t="s">
        <v>35</v>
      </c>
      <c r="E81" s="15">
        <f aca="true" t="shared" si="39" ref="E81:K81">SUM(E82:E83)</f>
        <v>49134</v>
      </c>
      <c r="F81" s="15">
        <f t="shared" si="39"/>
        <v>0</v>
      </c>
      <c r="G81" s="15">
        <f t="shared" si="39"/>
        <v>49134</v>
      </c>
      <c r="H81" s="15">
        <f t="shared" si="39"/>
        <v>-73</v>
      </c>
      <c r="I81" s="15">
        <f t="shared" si="39"/>
        <v>49061</v>
      </c>
      <c r="J81" s="15">
        <f t="shared" si="39"/>
        <v>0</v>
      </c>
      <c r="K81" s="15">
        <f t="shared" si="39"/>
        <v>49061</v>
      </c>
      <c r="L81" s="15">
        <f>SUM(L82:L83)</f>
        <v>0</v>
      </c>
      <c r="M81" s="15">
        <f>SUM(M82:M83)</f>
        <v>49061</v>
      </c>
      <c r="N81" s="15">
        <f>SUM(N82:N83)</f>
        <v>0</v>
      </c>
      <c r="O81" s="15">
        <f>SUM(O82:O83)</f>
        <v>49061</v>
      </c>
    </row>
    <row r="82" spans="1:15" s="4" customFormat="1" ht="56.25">
      <c r="A82" s="16"/>
      <c r="B82" s="11"/>
      <c r="C82" s="33">
        <v>2010</v>
      </c>
      <c r="D82" s="17" t="s">
        <v>56</v>
      </c>
      <c r="E82" s="15">
        <v>12000</v>
      </c>
      <c r="F82" s="15"/>
      <c r="G82" s="15">
        <f>SUM(E82:F82)</f>
        <v>12000</v>
      </c>
      <c r="H82" s="15">
        <v>-73</v>
      </c>
      <c r="I82" s="15">
        <f>SUM(G82:H82)</f>
        <v>11927</v>
      </c>
      <c r="J82" s="15"/>
      <c r="K82" s="15">
        <f>SUM(I82:J82)</f>
        <v>11927</v>
      </c>
      <c r="L82" s="15"/>
      <c r="M82" s="15">
        <f>SUM(K82:L82)</f>
        <v>11927</v>
      </c>
      <c r="N82" s="15"/>
      <c r="O82" s="15">
        <f>SUM(M82:N82)</f>
        <v>11927</v>
      </c>
    </row>
    <row r="83" spans="1:15" s="4" customFormat="1" ht="33.75">
      <c r="A83" s="16"/>
      <c r="B83" s="11"/>
      <c r="C83" s="42">
        <v>2030</v>
      </c>
      <c r="D83" s="17" t="s">
        <v>114</v>
      </c>
      <c r="E83" s="15">
        <v>37134</v>
      </c>
      <c r="F83" s="15"/>
      <c r="G83" s="15">
        <f>SUM(E83:F83)</f>
        <v>37134</v>
      </c>
      <c r="H83" s="15"/>
      <c r="I83" s="15">
        <f>SUM(G83:H83)</f>
        <v>37134</v>
      </c>
      <c r="J83" s="15"/>
      <c r="K83" s="15">
        <f>SUM(I83:J83)</f>
        <v>37134</v>
      </c>
      <c r="L83" s="15"/>
      <c r="M83" s="15">
        <f>SUM(K83:L83)</f>
        <v>37134</v>
      </c>
      <c r="N83" s="15"/>
      <c r="O83" s="15">
        <f>SUM(M83:N83)</f>
        <v>37134</v>
      </c>
    </row>
    <row r="84" spans="1:15" s="4" customFormat="1" ht="22.5">
      <c r="A84" s="16"/>
      <c r="B84" s="41" t="s">
        <v>115</v>
      </c>
      <c r="C84" s="33"/>
      <c r="D84" s="17" t="s">
        <v>116</v>
      </c>
      <c r="E84" s="15">
        <f aca="true" t="shared" si="40" ref="E84:O84">SUM(E85:E85)</f>
        <v>539695</v>
      </c>
      <c r="F84" s="15">
        <f t="shared" si="40"/>
        <v>0</v>
      </c>
      <c r="G84" s="15">
        <f t="shared" si="40"/>
        <v>539695</v>
      </c>
      <c r="H84" s="15">
        <f t="shared" si="40"/>
        <v>0</v>
      </c>
      <c r="I84" s="15">
        <f t="shared" si="40"/>
        <v>539695</v>
      </c>
      <c r="J84" s="15">
        <f t="shared" si="40"/>
        <v>0</v>
      </c>
      <c r="K84" s="15">
        <f t="shared" si="40"/>
        <v>539695</v>
      </c>
      <c r="L84" s="15">
        <f t="shared" si="40"/>
        <v>0</v>
      </c>
      <c r="M84" s="15">
        <f t="shared" si="40"/>
        <v>539695</v>
      </c>
      <c r="N84" s="15">
        <f t="shared" si="40"/>
        <v>0</v>
      </c>
      <c r="O84" s="15">
        <f t="shared" si="40"/>
        <v>539695</v>
      </c>
    </row>
    <row r="85" spans="1:15" s="4" customFormat="1" ht="33.75">
      <c r="A85" s="16"/>
      <c r="B85" s="41"/>
      <c r="C85" s="42">
        <v>2030</v>
      </c>
      <c r="D85" s="17" t="s">
        <v>114</v>
      </c>
      <c r="E85" s="15">
        <v>539695</v>
      </c>
      <c r="F85" s="15"/>
      <c r="G85" s="15">
        <f>SUM(E85:F85)</f>
        <v>539695</v>
      </c>
      <c r="H85" s="15"/>
      <c r="I85" s="15">
        <f>SUM(G85:H85)</f>
        <v>539695</v>
      </c>
      <c r="J85" s="15"/>
      <c r="K85" s="15">
        <f>SUM(I85:J85)</f>
        <v>539695</v>
      </c>
      <c r="L85" s="15"/>
      <c r="M85" s="15">
        <f>SUM(K85:L85)</f>
        <v>539695</v>
      </c>
      <c r="N85" s="15"/>
      <c r="O85" s="15">
        <f>SUM(M85:N85)</f>
        <v>539695</v>
      </c>
    </row>
    <row r="86" spans="1:15" s="4" customFormat="1" ht="21.75" customHeight="1">
      <c r="A86" s="16"/>
      <c r="B86" s="41">
        <v>85216</v>
      </c>
      <c r="C86" s="42"/>
      <c r="D86" s="17" t="s">
        <v>37</v>
      </c>
      <c r="E86" s="15">
        <f aca="true" t="shared" si="41" ref="E86:O86">SUM(E87)</f>
        <v>449868</v>
      </c>
      <c r="F86" s="15">
        <f t="shared" si="41"/>
        <v>0</v>
      </c>
      <c r="G86" s="15">
        <f t="shared" si="41"/>
        <v>449868</v>
      </c>
      <c r="H86" s="15">
        <f t="shared" si="41"/>
        <v>0</v>
      </c>
      <c r="I86" s="15">
        <f t="shared" si="41"/>
        <v>449868</v>
      </c>
      <c r="J86" s="15">
        <f t="shared" si="41"/>
        <v>0</v>
      </c>
      <c r="K86" s="15">
        <f t="shared" si="41"/>
        <v>449868</v>
      </c>
      <c r="L86" s="15">
        <f t="shared" si="41"/>
        <v>0</v>
      </c>
      <c r="M86" s="15">
        <f t="shared" si="41"/>
        <v>449868</v>
      </c>
      <c r="N86" s="15">
        <f t="shared" si="41"/>
        <v>0</v>
      </c>
      <c r="O86" s="15">
        <f t="shared" si="41"/>
        <v>449868</v>
      </c>
    </row>
    <row r="87" spans="1:15" s="4" customFormat="1" ht="33.75">
      <c r="A87" s="16"/>
      <c r="B87" s="41"/>
      <c r="C87" s="42">
        <v>2030</v>
      </c>
      <c r="D87" s="17" t="s">
        <v>114</v>
      </c>
      <c r="E87" s="15">
        <v>449868</v>
      </c>
      <c r="F87" s="15"/>
      <c r="G87" s="15">
        <f>SUM(E87:F87)</f>
        <v>449868</v>
      </c>
      <c r="H87" s="15"/>
      <c r="I87" s="15">
        <f>SUM(G87:H87)</f>
        <v>449868</v>
      </c>
      <c r="J87" s="15"/>
      <c r="K87" s="15">
        <f>SUM(I87:J87)</f>
        <v>449868</v>
      </c>
      <c r="L87" s="15"/>
      <c r="M87" s="15">
        <f>SUM(K87:L87)</f>
        <v>449868</v>
      </c>
      <c r="N87" s="15"/>
      <c r="O87" s="15">
        <f>SUM(M87:N87)</f>
        <v>449868</v>
      </c>
    </row>
    <row r="88" spans="1:15" s="4" customFormat="1" ht="19.5" customHeight="1">
      <c r="A88" s="16"/>
      <c r="B88" s="41" t="s">
        <v>117</v>
      </c>
      <c r="C88" s="33"/>
      <c r="D88" s="17" t="s">
        <v>21</v>
      </c>
      <c r="E88" s="15">
        <f>SUM(E89:E89)</f>
        <v>374299</v>
      </c>
      <c r="F88" s="15">
        <f>SUM(F89:F89)</f>
        <v>0</v>
      </c>
      <c r="G88" s="15">
        <f>SUM(G89:G89)</f>
        <v>374299</v>
      </c>
      <c r="H88" s="15">
        <f>SUM(H89:H89)</f>
        <v>0</v>
      </c>
      <c r="I88" s="15">
        <f aca="true" t="shared" si="42" ref="I88:O88">SUM(I89:I90)</f>
        <v>374299</v>
      </c>
      <c r="J88" s="15">
        <f t="shared" si="42"/>
        <v>5500</v>
      </c>
      <c r="K88" s="15">
        <f t="shared" si="42"/>
        <v>379799</v>
      </c>
      <c r="L88" s="15">
        <f t="shared" si="42"/>
        <v>0</v>
      </c>
      <c r="M88" s="15">
        <f t="shared" si="42"/>
        <v>379799</v>
      </c>
      <c r="N88" s="15">
        <f t="shared" si="42"/>
        <v>13351</v>
      </c>
      <c r="O88" s="15">
        <f t="shared" si="42"/>
        <v>393150</v>
      </c>
    </row>
    <row r="89" spans="1:15" s="4" customFormat="1" ht="33.75">
      <c r="A89" s="16"/>
      <c r="B89" s="41"/>
      <c r="C89" s="42">
        <v>2030</v>
      </c>
      <c r="D89" s="17" t="s">
        <v>114</v>
      </c>
      <c r="E89" s="15">
        <v>374299</v>
      </c>
      <c r="F89" s="15"/>
      <c r="G89" s="15">
        <f>SUM(E89:F89)</f>
        <v>374299</v>
      </c>
      <c r="H89" s="15"/>
      <c r="I89" s="15">
        <f>SUM(G89:H89)</f>
        <v>374299</v>
      </c>
      <c r="J89" s="15"/>
      <c r="K89" s="15">
        <f>SUM(I89:J89)</f>
        <v>374299</v>
      </c>
      <c r="L89" s="15"/>
      <c r="M89" s="15">
        <f>SUM(K89:L89)</f>
        <v>374299</v>
      </c>
      <c r="N89" s="15">
        <v>13351</v>
      </c>
      <c r="O89" s="15">
        <f>SUM(M89:N89)</f>
        <v>387650</v>
      </c>
    </row>
    <row r="90" spans="1:15" s="4" customFormat="1" ht="56.25">
      <c r="A90" s="16"/>
      <c r="B90" s="41"/>
      <c r="C90" s="42">
        <v>2010</v>
      </c>
      <c r="D90" s="17" t="s">
        <v>56</v>
      </c>
      <c r="E90" s="15"/>
      <c r="F90" s="15"/>
      <c r="G90" s="15"/>
      <c r="H90" s="15"/>
      <c r="I90" s="15">
        <v>0</v>
      </c>
      <c r="J90" s="15">
        <v>5500</v>
      </c>
      <c r="K90" s="15">
        <f>SUM(I90:J90)</f>
        <v>5500</v>
      </c>
      <c r="L90" s="15"/>
      <c r="M90" s="15">
        <f>SUM(K90:L90)</f>
        <v>5500</v>
      </c>
      <c r="N90" s="15"/>
      <c r="O90" s="15">
        <f>SUM(M90:N90)</f>
        <v>5500</v>
      </c>
    </row>
    <row r="91" spans="1:15" s="4" customFormat="1" ht="21" customHeight="1">
      <c r="A91" s="16"/>
      <c r="B91" s="41">
        <v>85295</v>
      </c>
      <c r="C91" s="42"/>
      <c r="D91" s="17" t="s">
        <v>118</v>
      </c>
      <c r="E91" s="15">
        <f aca="true" t="shared" si="43" ref="E91:O91">SUM(E92:E92)</f>
        <v>0</v>
      </c>
      <c r="F91" s="15">
        <f t="shared" si="43"/>
        <v>530000</v>
      </c>
      <c r="G91" s="15">
        <f t="shared" si="43"/>
        <v>530000</v>
      </c>
      <c r="H91" s="15">
        <f t="shared" si="43"/>
        <v>0</v>
      </c>
      <c r="I91" s="15">
        <f t="shared" si="43"/>
        <v>530000</v>
      </c>
      <c r="J91" s="15">
        <f t="shared" si="43"/>
        <v>0</v>
      </c>
      <c r="K91" s="15">
        <f t="shared" si="43"/>
        <v>530000</v>
      </c>
      <c r="L91" s="15">
        <f t="shared" si="43"/>
        <v>0</v>
      </c>
      <c r="M91" s="15">
        <f t="shared" si="43"/>
        <v>530000</v>
      </c>
      <c r="N91" s="15">
        <f t="shared" si="43"/>
        <v>69400</v>
      </c>
      <c r="O91" s="15">
        <f t="shared" si="43"/>
        <v>599400</v>
      </c>
    </row>
    <row r="92" spans="1:15" s="4" customFormat="1" ht="33.75">
      <c r="A92" s="16"/>
      <c r="B92" s="41"/>
      <c r="C92" s="19">
        <v>2030</v>
      </c>
      <c r="D92" s="17" t="s">
        <v>114</v>
      </c>
      <c r="E92" s="15">
        <v>0</v>
      </c>
      <c r="F92" s="15">
        <v>530000</v>
      </c>
      <c r="G92" s="15">
        <f>SUM(E92:F92)</f>
        <v>530000</v>
      </c>
      <c r="H92" s="15"/>
      <c r="I92" s="15">
        <f>SUM(G92:H92)</f>
        <v>530000</v>
      </c>
      <c r="J92" s="15"/>
      <c r="K92" s="15">
        <f>SUM(I92:J92)</f>
        <v>530000</v>
      </c>
      <c r="L92" s="15"/>
      <c r="M92" s="15">
        <f>SUM(K92:L92)</f>
        <v>530000</v>
      </c>
      <c r="N92" s="15">
        <v>69400</v>
      </c>
      <c r="O92" s="15">
        <f>SUM(M92:N92)</f>
        <v>599400</v>
      </c>
    </row>
    <row r="93" spans="1:15" s="68" customFormat="1" ht="24" customHeight="1">
      <c r="A93" s="70">
        <v>854</v>
      </c>
      <c r="B93" s="69"/>
      <c r="C93" s="71"/>
      <c r="D93" s="66" t="s">
        <v>145</v>
      </c>
      <c r="E93" s="67"/>
      <c r="F93" s="67"/>
      <c r="G93" s="67"/>
      <c r="H93" s="67"/>
      <c r="I93" s="67"/>
      <c r="J93" s="67"/>
      <c r="K93" s="67">
        <f aca="true" t="shared" si="44" ref="K93:M94">SUM(K94)</f>
        <v>0</v>
      </c>
      <c r="L93" s="67">
        <f t="shared" si="44"/>
        <v>279792</v>
      </c>
      <c r="M93" s="67">
        <f t="shared" si="44"/>
        <v>279792</v>
      </c>
      <c r="N93" s="67">
        <f>SUM(N94)</f>
        <v>0</v>
      </c>
      <c r="O93" s="67">
        <f>SUM(O94)</f>
        <v>279792</v>
      </c>
    </row>
    <row r="94" spans="1:15" s="4" customFormat="1" ht="24" customHeight="1">
      <c r="A94" s="16"/>
      <c r="B94" s="41">
        <v>85415</v>
      </c>
      <c r="C94" s="19"/>
      <c r="D94" s="17" t="s">
        <v>146</v>
      </c>
      <c r="E94" s="15"/>
      <c r="F94" s="15"/>
      <c r="G94" s="15"/>
      <c r="H94" s="15"/>
      <c r="I94" s="15"/>
      <c r="J94" s="15"/>
      <c r="K94" s="15">
        <f t="shared" si="44"/>
        <v>0</v>
      </c>
      <c r="L94" s="15">
        <f t="shared" si="44"/>
        <v>279792</v>
      </c>
      <c r="M94" s="15">
        <f t="shared" si="44"/>
        <v>279792</v>
      </c>
      <c r="N94" s="15">
        <f>SUM(N95)</f>
        <v>0</v>
      </c>
      <c r="O94" s="15">
        <f>SUM(O95)</f>
        <v>279792</v>
      </c>
    </row>
    <row r="95" spans="1:15" s="4" customFormat="1" ht="33.75">
      <c r="A95" s="16"/>
      <c r="B95" s="41"/>
      <c r="C95" s="19">
        <v>2030</v>
      </c>
      <c r="D95" s="17" t="s">
        <v>114</v>
      </c>
      <c r="E95" s="15"/>
      <c r="F95" s="15"/>
      <c r="G95" s="15"/>
      <c r="H95" s="15"/>
      <c r="I95" s="15"/>
      <c r="J95" s="15"/>
      <c r="K95" s="15">
        <v>0</v>
      </c>
      <c r="L95" s="15">
        <v>279792</v>
      </c>
      <c r="M95" s="15">
        <f>SUM(K95:L95)</f>
        <v>279792</v>
      </c>
      <c r="N95" s="15"/>
      <c r="O95" s="15">
        <f>SUM(M95:N95)</f>
        <v>279792</v>
      </c>
    </row>
    <row r="96" spans="1:15" s="2" customFormat="1" ht="24" customHeight="1">
      <c r="A96" s="36">
        <v>900</v>
      </c>
      <c r="B96" s="46"/>
      <c r="C96" s="47"/>
      <c r="D96" s="39" t="s">
        <v>22</v>
      </c>
      <c r="E96" s="40">
        <f>SUM(E101,E97)</f>
        <v>16000</v>
      </c>
      <c r="F96" s="40">
        <f>SUM(F101,F97)</f>
        <v>0</v>
      </c>
      <c r="G96" s="40">
        <f>SUM(G101,G97)</f>
        <v>16000</v>
      </c>
      <c r="H96" s="40">
        <f>SUM(H101,H97)</f>
        <v>0</v>
      </c>
      <c r="I96" s="40">
        <f aca="true" t="shared" si="45" ref="I96:O96">SUM(I101,I97,I99)</f>
        <v>16000</v>
      </c>
      <c r="J96" s="40">
        <f t="shared" si="45"/>
        <v>200000</v>
      </c>
      <c r="K96" s="40">
        <f t="shared" si="45"/>
        <v>216000</v>
      </c>
      <c r="L96" s="40">
        <f t="shared" si="45"/>
        <v>0</v>
      </c>
      <c r="M96" s="40">
        <f t="shared" si="45"/>
        <v>216000</v>
      </c>
      <c r="N96" s="40">
        <f t="shared" si="45"/>
        <v>0</v>
      </c>
      <c r="O96" s="40">
        <f t="shared" si="45"/>
        <v>216000</v>
      </c>
    </row>
    <row r="97" spans="1:15" s="23" customFormat="1" ht="18.75" customHeight="1">
      <c r="A97" s="48"/>
      <c r="B97" s="49">
        <v>90001</v>
      </c>
      <c r="C97" s="50"/>
      <c r="D97" s="10" t="s">
        <v>23</v>
      </c>
      <c r="E97" s="15">
        <f aca="true" t="shared" si="46" ref="E97:O97">SUM(E98)</f>
        <v>10000</v>
      </c>
      <c r="F97" s="15">
        <f t="shared" si="46"/>
        <v>0</v>
      </c>
      <c r="G97" s="15">
        <f t="shared" si="46"/>
        <v>10000</v>
      </c>
      <c r="H97" s="15">
        <f t="shared" si="46"/>
        <v>0</v>
      </c>
      <c r="I97" s="15">
        <f t="shared" si="46"/>
        <v>10000</v>
      </c>
      <c r="J97" s="15">
        <f t="shared" si="46"/>
        <v>0</v>
      </c>
      <c r="K97" s="15">
        <f t="shared" si="46"/>
        <v>10000</v>
      </c>
      <c r="L97" s="15">
        <f t="shared" si="46"/>
        <v>0</v>
      </c>
      <c r="M97" s="15">
        <f t="shared" si="46"/>
        <v>10000</v>
      </c>
      <c r="N97" s="15">
        <f t="shared" si="46"/>
        <v>0</v>
      </c>
      <c r="O97" s="15">
        <f t="shared" si="46"/>
        <v>10000</v>
      </c>
    </row>
    <row r="98" spans="1:15" s="23" customFormat="1" ht="18.75" customHeight="1">
      <c r="A98" s="51"/>
      <c r="B98" s="52"/>
      <c r="C98" s="19" t="s">
        <v>57</v>
      </c>
      <c r="D98" s="17" t="s">
        <v>58</v>
      </c>
      <c r="E98" s="15">
        <v>10000</v>
      </c>
      <c r="F98" s="15"/>
      <c r="G98" s="15">
        <f>SUM(E98:F98)</f>
        <v>10000</v>
      </c>
      <c r="H98" s="15"/>
      <c r="I98" s="15">
        <f>SUM(G98:H98)</f>
        <v>10000</v>
      </c>
      <c r="J98" s="15"/>
      <c r="K98" s="15">
        <f>SUM(I98:J98)</f>
        <v>10000</v>
      </c>
      <c r="L98" s="15"/>
      <c r="M98" s="15">
        <f>SUM(K98:L98)</f>
        <v>10000</v>
      </c>
      <c r="N98" s="15"/>
      <c r="O98" s="15">
        <f>SUM(M98:N98)</f>
        <v>10000</v>
      </c>
    </row>
    <row r="99" spans="1:15" s="23" customFormat="1" ht="33.75">
      <c r="A99" s="48"/>
      <c r="B99" s="49">
        <v>90019</v>
      </c>
      <c r="C99" s="61"/>
      <c r="D99" s="62" t="s">
        <v>134</v>
      </c>
      <c r="E99" s="63"/>
      <c r="F99" s="63"/>
      <c r="G99" s="63"/>
      <c r="H99" s="63"/>
      <c r="I99" s="63">
        <f aca="true" t="shared" si="47" ref="I99:O99">SUM(I100)</f>
        <v>0</v>
      </c>
      <c r="J99" s="63">
        <f t="shared" si="47"/>
        <v>200000</v>
      </c>
      <c r="K99" s="63">
        <f t="shared" si="47"/>
        <v>200000</v>
      </c>
      <c r="L99" s="63">
        <f t="shared" si="47"/>
        <v>0</v>
      </c>
      <c r="M99" s="63">
        <f t="shared" si="47"/>
        <v>200000</v>
      </c>
      <c r="N99" s="63">
        <f t="shared" si="47"/>
        <v>0</v>
      </c>
      <c r="O99" s="63">
        <f t="shared" si="47"/>
        <v>200000</v>
      </c>
    </row>
    <row r="100" spans="1:15" s="23" customFormat="1" ht="19.5" customHeight="1">
      <c r="A100" s="48"/>
      <c r="B100" s="49"/>
      <c r="C100" s="61" t="s">
        <v>110</v>
      </c>
      <c r="D100" s="62" t="s">
        <v>111</v>
      </c>
      <c r="E100" s="63"/>
      <c r="F100" s="63"/>
      <c r="G100" s="63"/>
      <c r="H100" s="63"/>
      <c r="I100" s="63">
        <v>0</v>
      </c>
      <c r="J100" s="63">
        <v>200000</v>
      </c>
      <c r="K100" s="63">
        <f>SUM(I100:J100)</f>
        <v>200000</v>
      </c>
      <c r="L100" s="63"/>
      <c r="M100" s="63">
        <f>SUM(K100:L100)</f>
        <v>200000</v>
      </c>
      <c r="N100" s="63"/>
      <c r="O100" s="63">
        <f>SUM(M100:N100)</f>
        <v>200000</v>
      </c>
    </row>
    <row r="101" spans="1:15" s="4" customFormat="1" ht="20.25" customHeight="1">
      <c r="A101" s="16"/>
      <c r="B101" s="41">
        <v>90095</v>
      </c>
      <c r="C101" s="42"/>
      <c r="D101" s="17" t="s">
        <v>6</v>
      </c>
      <c r="E101" s="15">
        <f aca="true" t="shared" si="48" ref="E101:O101">SUM(E102)</f>
        <v>6000</v>
      </c>
      <c r="F101" s="15">
        <f t="shared" si="48"/>
        <v>0</v>
      </c>
      <c r="G101" s="15">
        <f t="shared" si="48"/>
        <v>6000</v>
      </c>
      <c r="H101" s="15">
        <f t="shared" si="48"/>
        <v>0</v>
      </c>
      <c r="I101" s="15">
        <f t="shared" si="48"/>
        <v>6000</v>
      </c>
      <c r="J101" s="15">
        <f t="shared" si="48"/>
        <v>0</v>
      </c>
      <c r="K101" s="15">
        <f t="shared" si="48"/>
        <v>6000</v>
      </c>
      <c r="L101" s="15">
        <f t="shared" si="48"/>
        <v>0</v>
      </c>
      <c r="M101" s="15">
        <f t="shared" si="48"/>
        <v>6000</v>
      </c>
      <c r="N101" s="15">
        <f t="shared" si="48"/>
        <v>0</v>
      </c>
      <c r="O101" s="15">
        <f t="shared" si="48"/>
        <v>6000</v>
      </c>
    </row>
    <row r="102" spans="1:15" s="4" customFormat="1" ht="18.75" customHeight="1">
      <c r="A102" s="16"/>
      <c r="B102" s="41"/>
      <c r="C102" s="42" t="s">
        <v>119</v>
      </c>
      <c r="D102" s="17" t="s">
        <v>120</v>
      </c>
      <c r="E102" s="15">
        <v>6000</v>
      </c>
      <c r="F102" s="15"/>
      <c r="G102" s="15">
        <f>SUM(E102:F102)</f>
        <v>6000</v>
      </c>
      <c r="H102" s="15"/>
      <c r="I102" s="15">
        <f>SUM(G102:H102)</f>
        <v>6000</v>
      </c>
      <c r="J102" s="15"/>
      <c r="K102" s="15">
        <f>SUM(I102:J102)</f>
        <v>6000</v>
      </c>
      <c r="L102" s="15"/>
      <c r="M102" s="15">
        <f>SUM(K102:L102)</f>
        <v>6000</v>
      </c>
      <c r="N102" s="15"/>
      <c r="O102" s="15">
        <f>SUM(M102:N102)</f>
        <v>6000</v>
      </c>
    </row>
    <row r="103" spans="1:15" s="2" customFormat="1" ht="24" customHeight="1">
      <c r="A103" s="36" t="s">
        <v>24</v>
      </c>
      <c r="B103" s="37"/>
      <c r="C103" s="38"/>
      <c r="D103" s="39" t="s">
        <v>121</v>
      </c>
      <c r="E103" s="40">
        <f>SUM(E106)</f>
        <v>60000</v>
      </c>
      <c r="F103" s="40">
        <f>SUM(F106)</f>
        <v>0</v>
      </c>
      <c r="G103" s="40">
        <f>SUM(G106)</f>
        <v>60000</v>
      </c>
      <c r="H103" s="40">
        <f>SUM(H106)</f>
        <v>0</v>
      </c>
      <c r="I103" s="40">
        <f aca="true" t="shared" si="49" ref="I103:O103">SUM(I106,I104,)</f>
        <v>60000</v>
      </c>
      <c r="J103" s="40">
        <f t="shared" si="49"/>
        <v>11400</v>
      </c>
      <c r="K103" s="40">
        <f t="shared" si="49"/>
        <v>71400</v>
      </c>
      <c r="L103" s="40">
        <f t="shared" si="49"/>
        <v>0</v>
      </c>
      <c r="M103" s="40">
        <f t="shared" si="49"/>
        <v>71400</v>
      </c>
      <c r="N103" s="40">
        <f t="shared" si="49"/>
        <v>0</v>
      </c>
      <c r="O103" s="40">
        <f t="shared" si="49"/>
        <v>71400</v>
      </c>
    </row>
    <row r="104" spans="1:15" s="23" customFormat="1" ht="17.25" customHeight="1">
      <c r="A104" s="48"/>
      <c r="B104" s="64">
        <v>92105</v>
      </c>
      <c r="C104" s="65"/>
      <c r="D104" s="62" t="s">
        <v>135</v>
      </c>
      <c r="E104" s="63"/>
      <c r="F104" s="63"/>
      <c r="G104" s="63"/>
      <c r="H104" s="63"/>
      <c r="I104" s="63">
        <f aca="true" t="shared" si="50" ref="I104:O104">SUM(I105)</f>
        <v>0</v>
      </c>
      <c r="J104" s="63">
        <f t="shared" si="50"/>
        <v>11400</v>
      </c>
      <c r="K104" s="63">
        <f t="shared" si="50"/>
        <v>11400</v>
      </c>
      <c r="L104" s="63">
        <f t="shared" si="50"/>
        <v>0</v>
      </c>
      <c r="M104" s="63">
        <f t="shared" si="50"/>
        <v>11400</v>
      </c>
      <c r="N104" s="63">
        <f t="shared" si="50"/>
        <v>0</v>
      </c>
      <c r="O104" s="63">
        <f t="shared" si="50"/>
        <v>11400</v>
      </c>
    </row>
    <row r="105" spans="1:15" s="23" customFormat="1" ht="24" customHeight="1">
      <c r="A105" s="48"/>
      <c r="B105" s="64"/>
      <c r="C105" s="65">
        <v>2320</v>
      </c>
      <c r="D105" s="17" t="s">
        <v>122</v>
      </c>
      <c r="E105" s="63"/>
      <c r="F105" s="63"/>
      <c r="G105" s="63"/>
      <c r="H105" s="63"/>
      <c r="I105" s="63">
        <v>0</v>
      </c>
      <c r="J105" s="63">
        <v>11400</v>
      </c>
      <c r="K105" s="63">
        <f>SUM(I105:J105)</f>
        <v>11400</v>
      </c>
      <c r="L105" s="63"/>
      <c r="M105" s="63">
        <f>SUM(K105:L105)</f>
        <v>11400</v>
      </c>
      <c r="N105" s="63"/>
      <c r="O105" s="63">
        <f>SUM(M105:N105)</f>
        <v>11400</v>
      </c>
    </row>
    <row r="106" spans="1:15" s="4" customFormat="1" ht="19.5" customHeight="1">
      <c r="A106" s="16"/>
      <c r="B106" s="41" t="s">
        <v>25</v>
      </c>
      <c r="C106" s="33"/>
      <c r="D106" s="17" t="s">
        <v>26</v>
      </c>
      <c r="E106" s="15">
        <f aca="true" t="shared" si="51" ref="E106:O106">SUM(E107)</f>
        <v>60000</v>
      </c>
      <c r="F106" s="15">
        <f t="shared" si="51"/>
        <v>0</v>
      </c>
      <c r="G106" s="15">
        <f t="shared" si="51"/>
        <v>60000</v>
      </c>
      <c r="H106" s="15">
        <f t="shared" si="51"/>
        <v>0</v>
      </c>
      <c r="I106" s="15">
        <f t="shared" si="51"/>
        <v>60000</v>
      </c>
      <c r="J106" s="15">
        <f t="shared" si="51"/>
        <v>0</v>
      </c>
      <c r="K106" s="15">
        <f t="shared" si="51"/>
        <v>60000</v>
      </c>
      <c r="L106" s="15">
        <f t="shared" si="51"/>
        <v>0</v>
      </c>
      <c r="M106" s="15">
        <f t="shared" si="51"/>
        <v>60000</v>
      </c>
      <c r="N106" s="15">
        <f t="shared" si="51"/>
        <v>0</v>
      </c>
      <c r="O106" s="15">
        <f t="shared" si="51"/>
        <v>60000</v>
      </c>
    </row>
    <row r="107" spans="1:15" s="4" customFormat="1" ht="45">
      <c r="A107" s="41"/>
      <c r="B107" s="41"/>
      <c r="C107" s="42">
        <v>2320</v>
      </c>
      <c r="D107" s="17" t="s">
        <v>122</v>
      </c>
      <c r="E107" s="15">
        <v>60000</v>
      </c>
      <c r="F107" s="15"/>
      <c r="G107" s="15">
        <f>SUM(E107:F107)</f>
        <v>60000</v>
      </c>
      <c r="H107" s="15"/>
      <c r="I107" s="15">
        <f>SUM(G107:H107)</f>
        <v>60000</v>
      </c>
      <c r="J107" s="15"/>
      <c r="K107" s="15">
        <f>SUM(I107:J107)</f>
        <v>60000</v>
      </c>
      <c r="L107" s="15"/>
      <c r="M107" s="15">
        <f>SUM(K107:L107)</f>
        <v>60000</v>
      </c>
      <c r="N107" s="15"/>
      <c r="O107" s="15">
        <f>SUM(M107:N107)</f>
        <v>60000</v>
      </c>
    </row>
    <row r="108" spans="1:15" s="68" customFormat="1" ht="20.25" customHeight="1">
      <c r="A108" s="69">
        <v>926</v>
      </c>
      <c r="B108" s="69"/>
      <c r="C108" s="69"/>
      <c r="D108" s="66" t="s">
        <v>39</v>
      </c>
      <c r="E108" s="67"/>
      <c r="F108" s="67"/>
      <c r="G108" s="67"/>
      <c r="H108" s="67"/>
      <c r="I108" s="67">
        <f aca="true" t="shared" si="52" ref="I108:O109">SUM(I109)</f>
        <v>0</v>
      </c>
      <c r="J108" s="67">
        <f t="shared" si="52"/>
        <v>2200</v>
      </c>
      <c r="K108" s="67">
        <f t="shared" si="52"/>
        <v>2200</v>
      </c>
      <c r="L108" s="67">
        <f t="shared" si="52"/>
        <v>0</v>
      </c>
      <c r="M108" s="67">
        <f t="shared" si="52"/>
        <v>2200</v>
      </c>
      <c r="N108" s="67">
        <f t="shared" si="52"/>
        <v>0</v>
      </c>
      <c r="O108" s="67">
        <f t="shared" si="52"/>
        <v>2200</v>
      </c>
    </row>
    <row r="109" spans="1:15" s="4" customFormat="1" ht="20.25" customHeight="1">
      <c r="A109" s="41"/>
      <c r="B109" s="41">
        <v>92605</v>
      </c>
      <c r="C109" s="41"/>
      <c r="D109" s="17" t="s">
        <v>40</v>
      </c>
      <c r="E109" s="15"/>
      <c r="F109" s="15"/>
      <c r="G109" s="15"/>
      <c r="H109" s="15"/>
      <c r="I109" s="15">
        <f t="shared" si="52"/>
        <v>0</v>
      </c>
      <c r="J109" s="15">
        <f t="shared" si="52"/>
        <v>2200</v>
      </c>
      <c r="K109" s="15">
        <f t="shared" si="52"/>
        <v>2200</v>
      </c>
      <c r="L109" s="15">
        <f t="shared" si="52"/>
        <v>0</v>
      </c>
      <c r="M109" s="15">
        <f t="shared" si="52"/>
        <v>2200</v>
      </c>
      <c r="N109" s="15">
        <f t="shared" si="52"/>
        <v>0</v>
      </c>
      <c r="O109" s="15">
        <f t="shared" si="52"/>
        <v>2200</v>
      </c>
    </row>
    <row r="110" spans="1:15" s="4" customFormat="1" ht="24" customHeight="1">
      <c r="A110" s="41"/>
      <c r="B110" s="41"/>
      <c r="C110" s="41">
        <v>2320</v>
      </c>
      <c r="D110" s="17" t="s">
        <v>122</v>
      </c>
      <c r="E110" s="15"/>
      <c r="F110" s="15"/>
      <c r="G110" s="15"/>
      <c r="H110" s="15"/>
      <c r="I110" s="15">
        <v>0</v>
      </c>
      <c r="J110" s="15">
        <v>2200</v>
      </c>
      <c r="K110" s="15">
        <f>SUM(I110:J110)</f>
        <v>2200</v>
      </c>
      <c r="L110" s="15"/>
      <c r="M110" s="15">
        <f>SUM(K110:L110)</f>
        <v>2200</v>
      </c>
      <c r="N110" s="15"/>
      <c r="O110" s="15">
        <f>SUM(M110:N110)</f>
        <v>2200</v>
      </c>
    </row>
    <row r="111" spans="1:15" ht="25.5" customHeight="1">
      <c r="A111" s="53"/>
      <c r="B111" s="54"/>
      <c r="C111" s="55"/>
      <c r="D111" s="56" t="s">
        <v>27</v>
      </c>
      <c r="E111" s="40">
        <f>SUM(E7,E11,E19,E24,E27,E31,E62,E78,E96,E103,E71)</f>
        <v>56586062</v>
      </c>
      <c r="F111" s="40">
        <f>SUM(F7,F11,F19,F24,F27,F31,F62,F78,F96,F103,F71)</f>
        <v>530000</v>
      </c>
      <c r="G111" s="40">
        <f>SUM(G7,G11,G19,G24,G27,G31,G62,G78,G96,G103,G71)</f>
        <v>57116062</v>
      </c>
      <c r="H111" s="40">
        <f>SUM(H7,H11,H19,H24,H27,H31,H62,H78,H96,H103,H71)</f>
        <v>-73</v>
      </c>
      <c r="I111" s="40">
        <f>SUM(I7,I11,I19,I24,I27,I31,I62,I78,I96,I103,I71,I108)</f>
        <v>57115989</v>
      </c>
      <c r="J111" s="40">
        <f>SUM(J7,J11,J19,J24,J27,J31,J62,J78,J96,J103,J71,J108)</f>
        <v>-77636</v>
      </c>
      <c r="K111" s="40">
        <f>SUM(K7,K11,K19,K24,K27,K31,K62,K78,K96,K103,K71,K108,K93)</f>
        <v>57038353</v>
      </c>
      <c r="L111" s="40">
        <f>SUM(L7,L11,L19,L24,L27,L31,L62,L78,L96,L103,L71,L108,L93)</f>
        <v>436012</v>
      </c>
      <c r="M111" s="40">
        <f>SUM(M7,M11,M19,M24,M27,M31,M62,M78,M96,M103,M71,M108,M93)</f>
        <v>57474365</v>
      </c>
      <c r="N111" s="40">
        <f>SUM(N7,N11,N19,N24,N27,N31,N62,N78,N96,N103,N71,N108,N93)</f>
        <v>158567</v>
      </c>
      <c r="O111" s="40">
        <f>SUM(O7,O11,O19,O24,O27,O31,O62,O78,O96,O103,O71,O108,O93)</f>
        <v>57632932</v>
      </c>
    </row>
    <row r="113" ht="12.75">
      <c r="D113" s="57"/>
    </row>
    <row r="114" spans="1:15" s="3" customFormat="1" ht="12.75">
      <c r="A114" s="2"/>
      <c r="B114" s="2"/>
      <c r="C114" s="2"/>
      <c r="D114" s="5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3" customFormat="1" ht="12.75">
      <c r="A115" s="2"/>
      <c r="B115" s="2"/>
      <c r="C115" s="2"/>
      <c r="D115" s="57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3" customFormat="1" ht="12.75">
      <c r="A116" s="2"/>
      <c r="B116" s="2"/>
      <c r="C116" s="2"/>
      <c r="D116" s="5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3" customFormat="1" ht="12.75">
      <c r="A117" s="2"/>
      <c r="B117" s="2"/>
      <c r="C117" s="2"/>
      <c r="D117" s="5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s="3" customFormat="1" ht="12.75">
      <c r="A118" s="2"/>
      <c r="B118" s="2"/>
      <c r="C118" s="2"/>
      <c r="D118" s="5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s="3" customFormat="1" ht="12.75">
      <c r="A119" s="2"/>
      <c r="B119" s="2"/>
      <c r="C119" s="2"/>
      <c r="D119" s="5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s="3" customFormat="1" ht="12.75">
      <c r="A120" s="2"/>
      <c r="B120" s="2"/>
      <c r="C120" s="2"/>
      <c r="D120" s="5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s="3" customFormat="1" ht="12.75">
      <c r="A121" s="2"/>
      <c r="B121" s="2"/>
      <c r="C121" s="2"/>
      <c r="D121" s="5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s="3" customFormat="1" ht="12.75">
      <c r="A122" s="2"/>
      <c r="B122" s="2"/>
      <c r="C122" s="2"/>
      <c r="D122" s="5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3" customFormat="1" ht="12.75">
      <c r="A123" s="2"/>
      <c r="B123" s="2"/>
      <c r="C123" s="2"/>
      <c r="D123" s="5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s="3" customFormat="1" ht="12.75">
      <c r="A124" s="2"/>
      <c r="B124" s="2"/>
      <c r="C124" s="2"/>
      <c r="D124" s="5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s="3" customFormat="1" ht="12.75">
      <c r="A125" s="2"/>
      <c r="B125" s="2"/>
      <c r="C125" s="2"/>
      <c r="D125" s="5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s="3" customFormat="1" ht="12.75">
      <c r="A126" s="2"/>
      <c r="B126" s="2"/>
      <c r="C126" s="2"/>
      <c r="D126" s="5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s="3" customFormat="1" ht="12.75">
      <c r="A127" s="2"/>
      <c r="B127" s="2"/>
      <c r="C127" s="2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1:15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s="3" customFormat="1" ht="12.75">
      <c r="A131" s="2"/>
      <c r="B131" s="2"/>
      <c r="C131" s="2"/>
      <c r="D131" s="5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s="3" customFormat="1" ht="12.75">
      <c r="A133" s="2"/>
      <c r="B133" s="2"/>
      <c r="C133" s="2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1:15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s="3" customFormat="1" ht="12.75">
      <c r="A139" s="2"/>
      <c r="B139" s="2"/>
      <c r="C139" s="2"/>
      <c r="D139" s="5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52" spans="1:15" s="3" customFormat="1" ht="12.75">
      <c r="A152" s="2"/>
      <c r="B152" s="2"/>
      <c r="C152" s="2"/>
      <c r="D152" s="2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s="3" customFormat="1" ht="12.75">
      <c r="A153" s="2"/>
      <c r="B153" s="2"/>
      <c r="C153" s="2"/>
      <c r="D153" s="2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JA</cp:lastModifiedBy>
  <cp:lastPrinted>2010-03-31T10:33:06Z</cp:lastPrinted>
  <dcterms:created xsi:type="dcterms:W3CDTF">2002-10-21T08:56:44Z</dcterms:created>
  <dcterms:modified xsi:type="dcterms:W3CDTF">2011-04-11T13:26:34Z</dcterms:modified>
  <cp:category/>
  <cp:version/>
  <cp:contentType/>
  <cp:contentStatus/>
</cp:coreProperties>
</file>