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70" windowHeight="85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<sst xmlns="http://schemas.openxmlformats.org/spreadsheetml/2006/main" count="113" uniqueCount="107">
  <si>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 xml:space="preserve">            REALIZACJA  PLANU  FINANSOWEGO   - ROK 2008</t>
  </si>
  <si>
    <t>w złotych</t>
  </si>
  <si>
    <t>SYMBOLE</t>
  </si>
  <si>
    <t>K   O   S   Z    T   Y</t>
  </si>
  <si>
    <t xml:space="preserve">                  P L A N</t>
  </si>
  <si>
    <t>WYKONANIE</t>
  </si>
  <si>
    <t>%</t>
  </si>
  <si>
    <t>kont</t>
  </si>
  <si>
    <t xml:space="preserve"> po zmian.</t>
  </si>
  <si>
    <t>Amortyzacja</t>
  </si>
  <si>
    <t>Zużycie materiałów i energii</t>
  </si>
  <si>
    <t>401 1</t>
  </si>
  <si>
    <t xml:space="preserve"> materiały podstawowwe</t>
  </si>
  <si>
    <t>401 2</t>
  </si>
  <si>
    <t xml:space="preserve"> materiały biurowe</t>
  </si>
  <si>
    <t>401 3</t>
  </si>
  <si>
    <t xml:space="preserve"> pozostałe materiały </t>
  </si>
  <si>
    <t>401 4</t>
  </si>
  <si>
    <t xml:space="preserve"> paliwa</t>
  </si>
  <si>
    <t>401 5</t>
  </si>
  <si>
    <t xml:space="preserve"> energia elektryczna</t>
  </si>
  <si>
    <t>401 6</t>
  </si>
  <si>
    <t xml:space="preserve"> energia cieplna</t>
  </si>
  <si>
    <t>401 7</t>
  </si>
  <si>
    <t xml:space="preserve"> woda</t>
  </si>
  <si>
    <t>401 8</t>
  </si>
  <si>
    <t xml:space="preserve"> pozostałe</t>
  </si>
  <si>
    <t>Usługi obce</t>
  </si>
  <si>
    <t>402 1</t>
  </si>
  <si>
    <t xml:space="preserve"> usługi bankowe</t>
  </si>
  <si>
    <t>402 2</t>
  </si>
  <si>
    <t xml:space="preserve"> remonty, przeglądy i konserwacje</t>
  </si>
  <si>
    <t>402 3</t>
  </si>
  <si>
    <t xml:space="preserve"> telefony</t>
  </si>
  <si>
    <t>402 4</t>
  </si>
  <si>
    <t xml:space="preserve"> znaczki pocztowe</t>
  </si>
  <si>
    <t>402 5</t>
  </si>
  <si>
    <t xml:space="preserve"> oczyszczanie</t>
  </si>
  <si>
    <t>402 6</t>
  </si>
  <si>
    <t xml:space="preserve"> usługi poligraficzne</t>
  </si>
  <si>
    <t>402 7</t>
  </si>
  <si>
    <t xml:space="preserve"> transport</t>
  </si>
  <si>
    <t>402 8</t>
  </si>
  <si>
    <t>imprezy estradowe</t>
  </si>
  <si>
    <t>402 9</t>
  </si>
  <si>
    <t>Podatki i opłaty</t>
  </si>
  <si>
    <t>Wynagrodzenia</t>
  </si>
  <si>
    <t>404 1</t>
  </si>
  <si>
    <t xml:space="preserve">  wynagrodzenia pracowników</t>
  </si>
  <si>
    <t>404 2</t>
  </si>
  <si>
    <t xml:space="preserve">  wynagrodzenia bezosobowe</t>
  </si>
  <si>
    <t>Swiadczenia na rzecz pracowników</t>
  </si>
  <si>
    <t>405 1</t>
  </si>
  <si>
    <t xml:space="preserve">  składki ZUS</t>
  </si>
  <si>
    <t>405 2</t>
  </si>
  <si>
    <t xml:space="preserve">  odpisy na ZFŚS</t>
  </si>
  <si>
    <t>405 3</t>
  </si>
  <si>
    <t xml:space="preserve">  szkolenia pracowników</t>
  </si>
  <si>
    <t>45 4</t>
  </si>
  <si>
    <t xml:space="preserve">  badania lekarskie</t>
  </si>
  <si>
    <t>Pozostałe koszty rodzajowe</t>
  </si>
  <si>
    <t>409 1</t>
  </si>
  <si>
    <t xml:space="preserve">  ubezpieczenia majątkowe i osobowe</t>
  </si>
  <si>
    <t>409 2</t>
  </si>
  <si>
    <t xml:space="preserve">  podróże służbowe</t>
  </si>
  <si>
    <t>409 3</t>
  </si>
  <si>
    <t xml:space="preserve">  nagrody konkursowe</t>
  </si>
  <si>
    <t>409 x</t>
  </si>
  <si>
    <t xml:space="preserve">  pozostałe koszty rodzajowe</t>
  </si>
  <si>
    <t>Pozostałe koszty operacyjne</t>
  </si>
  <si>
    <t>Koszty finansowe</t>
  </si>
  <si>
    <t>Straty nadzwyczajne</t>
  </si>
  <si>
    <t>OGÓŁEM  KOSZY</t>
  </si>
  <si>
    <t xml:space="preserve">                                               -    2    -</t>
  </si>
  <si>
    <t>P R Z Y C H O D Y</t>
  </si>
  <si>
    <t>WYKON.</t>
  </si>
  <si>
    <t>Przychody ze sprzedaży</t>
  </si>
  <si>
    <t>721</t>
  </si>
  <si>
    <t>Bilety i wydawnictwa</t>
  </si>
  <si>
    <t>czynsze i dzierżawy</t>
  </si>
  <si>
    <t>723</t>
  </si>
  <si>
    <t>Pozostałe przychody</t>
  </si>
  <si>
    <t>724</t>
  </si>
  <si>
    <t>725</t>
  </si>
  <si>
    <t>726</t>
  </si>
  <si>
    <t>727</t>
  </si>
  <si>
    <t>Dotacja</t>
  </si>
  <si>
    <t>Pozostałe przychody operacyjne</t>
  </si>
  <si>
    <t>7521</t>
  </si>
  <si>
    <t xml:space="preserve">  Darowizny, sponsoring</t>
  </si>
  <si>
    <t xml:space="preserve">   Inne przychody</t>
  </si>
  <si>
    <t>Przychody finansowe</t>
  </si>
  <si>
    <t xml:space="preserve">  Odsetki</t>
  </si>
  <si>
    <t xml:space="preserve">  Pozostałe przychody finansowe</t>
  </si>
  <si>
    <t>Zyski nadzwyczajne</t>
  </si>
  <si>
    <t>OGÓŁEM  PRZYCHODY</t>
  </si>
  <si>
    <t xml:space="preserve">Wynik finansowy </t>
  </si>
  <si>
    <t>Trzcianka, dnia 2009.03.11</t>
  </si>
  <si>
    <t>MUZEUM ZIEMI NADNOTECKIEJ</t>
  </si>
  <si>
    <t>Załącznik Nr 4</t>
  </si>
  <si>
    <t>Burmistrza Trzcianki</t>
  </si>
  <si>
    <t>z dnia 18.03.2009 r.</t>
  </si>
  <si>
    <t>do Zarządzenia Nr 35/09</t>
  </si>
  <si>
    <t xml:space="preserve">GŁÓWNY KSIĘGOWY </t>
  </si>
  <si>
    <t>Paweł Bodoń</t>
  </si>
  <si>
    <t>DYREKTOR MUZEUM</t>
  </si>
  <si>
    <t>Jan Dolata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</si>
</sst>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8">
    <font>
      <sz val="11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color indexed="23"/>
      <name val="Times New Roman Cyr"/>
      <family val="1"/>
    </font>
    <font>
      <b/>
      <sz val="11"/>
      <color indexed="9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1" fillId="33" borderId="0" xfId="0" applyNumberFormat="1" applyFont="1" applyFill="1" applyAlignment="1">
      <alignment/>
    </xf>
    <xf numFmtId="0" fontId="6" fillId="33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3" fontId="7" fillId="0" borderId="13" xfId="0" applyNumberFormat="1" applyFont="1" applyFill="1" applyBorder="1" applyAlignment="1">
      <alignment/>
    </xf>
    <xf numFmtId="164" fontId="7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top"/>
    </xf>
    <xf numFmtId="164" fontId="7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top"/>
    </xf>
    <xf numFmtId="3" fontId="7" fillId="0" borderId="18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3" fontId="7" fillId="0" borderId="24" xfId="0" applyNumberFormat="1" applyFont="1" applyFill="1" applyBorder="1" applyAlignment="1">
      <alignment/>
    </xf>
    <xf numFmtId="164" fontId="7" fillId="0" borderId="25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/>
    </xf>
    <xf numFmtId="164" fontId="7" fillId="0" borderId="26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4" fillId="0" borderId="0" xfId="0" applyFont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3" fontId="0" fillId="0" borderId="28" xfId="0" applyNumberFormat="1" applyFont="1" applyFill="1" applyBorder="1" applyAlignment="1">
      <alignment/>
    </xf>
    <xf numFmtId="164" fontId="4" fillId="0" borderId="25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164" fontId="0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/>
    </xf>
    <xf numFmtId="164" fontId="1" fillId="0" borderId="25" xfId="0" applyNumberFormat="1" applyFont="1" applyBorder="1" applyAlignment="1">
      <alignment/>
    </xf>
    <xf numFmtId="0" fontId="8" fillId="0" borderId="0" xfId="0" applyFont="1" applyAlignment="1">
      <alignment/>
    </xf>
    <xf numFmtId="164" fontId="1" fillId="0" borderId="31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/>
    </xf>
    <xf numFmtId="164" fontId="0" fillId="0" borderId="31" xfId="0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164" fontId="0" fillId="0" borderId="25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3" fontId="7" fillId="0" borderId="33" xfId="0" applyNumberFormat="1" applyFont="1" applyFill="1" applyBorder="1" applyAlignment="1">
      <alignment/>
    </xf>
    <xf numFmtId="164" fontId="10" fillId="34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164" fontId="11" fillId="34" borderId="34" xfId="0" applyNumberFormat="1" applyFont="1" applyFill="1" applyBorder="1" applyAlignment="1">
      <alignment/>
    </xf>
    <xf numFmtId="164" fontId="10" fillId="33" borderId="34" xfId="0" applyNumberFormat="1" applyFont="1" applyFill="1" applyBorder="1" applyAlignment="1">
      <alignment/>
    </xf>
    <xf numFmtId="164" fontId="0" fillId="0" borderId="35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3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4" fontId="7" fillId="0" borderId="4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64" fontId="7" fillId="0" borderId="4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top"/>
    </xf>
    <xf numFmtId="164" fontId="7" fillId="0" borderId="42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/>
    </xf>
    <xf numFmtId="164" fontId="7" fillId="0" borderId="43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164" fontId="0" fillId="0" borderId="4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/>
    </xf>
    <xf numFmtId="164" fontId="1" fillId="0" borderId="26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3" fontId="0" fillId="0" borderId="29" xfId="0" applyNumberFormat="1" applyFont="1" applyBorder="1" applyAlignment="1">
      <alignment/>
    </xf>
    <xf numFmtId="49" fontId="0" fillId="0" borderId="46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45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164" fontId="1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/>
    </xf>
    <xf numFmtId="3" fontId="7" fillId="0" borderId="50" xfId="0" applyNumberFormat="1" applyFont="1" applyFill="1" applyBorder="1" applyAlignment="1">
      <alignment/>
    </xf>
    <xf numFmtId="164" fontId="7" fillId="0" borderId="49" xfId="0" applyNumberFormat="1" applyFont="1" applyBorder="1" applyAlignment="1">
      <alignment/>
    </xf>
    <xf numFmtId="3" fontId="7" fillId="0" borderId="51" xfId="0" applyNumberFormat="1" applyFont="1" applyFill="1" applyBorder="1" applyAlignment="1">
      <alignment/>
    </xf>
    <xf numFmtId="164" fontId="7" fillId="0" borderId="52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164" fontId="7" fillId="0" borderId="51" xfId="0" applyNumberFormat="1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54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7" fillId="0" borderId="55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4" fontId="9" fillId="0" borderId="36" xfId="0" applyNumberFormat="1" applyFont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7" xfId="0" applyFont="1" applyBorder="1" applyAlignment="1">
      <alignment/>
    </xf>
    <xf numFmtId="164" fontId="10" fillId="34" borderId="49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164" fontId="10" fillId="34" borderId="52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164" fontId="10" fillId="33" borderId="49" xfId="0" applyNumberFormat="1" applyFon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0" fontId="2" fillId="0" borderId="57" xfId="0" applyFont="1" applyBorder="1" applyAlignment="1">
      <alignment/>
    </xf>
    <xf numFmtId="3" fontId="7" fillId="0" borderId="50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164" fontId="7" fillId="0" borderId="59" xfId="0" applyNumberFormat="1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9"/>
  <sheetViews>
    <sheetView tabSelected="1" zoomScalePageLayoutView="0" workbookViewId="0" topLeftCell="A1">
      <selection activeCell="E76" sqref="E76"/>
    </sheetView>
  </sheetViews>
  <sheetFormatPr defaultColWidth="8.796875" defaultRowHeight="14.25"/>
  <cols>
    <col min="1" max="1" width="0.59375" style="1" customWidth="1"/>
    <col min="2" max="2" width="2.09765625" style="1" customWidth="1"/>
    <col min="3" max="3" width="10.09765625" style="1" customWidth="1"/>
    <col min="4" max="4" width="2.296875" style="1" customWidth="1"/>
    <col min="5" max="5" width="30" style="1" customWidth="1"/>
    <col min="6" max="6" width="12.69921875" style="7" customWidth="1"/>
    <col min="7" max="7" width="1.69921875" style="187" customWidth="1"/>
    <col min="8" max="8" width="12.69921875" style="7" customWidth="1"/>
    <col min="9" max="9" width="1.69921875" style="187" customWidth="1"/>
    <col min="10" max="10" width="12.69921875" style="7" customWidth="1"/>
    <col min="11" max="11" width="1.69921875" style="187" customWidth="1"/>
    <col min="12" max="12" width="9.3984375" style="1" customWidth="1"/>
    <col min="13" max="13" width="1.69921875" style="1" customWidth="1"/>
    <col min="14" max="14" width="0.6953125" style="1" customWidth="1"/>
    <col min="15" max="15" width="9.09765625" style="1" customWidth="1"/>
    <col min="16" max="16" width="13.69921875" style="1" customWidth="1"/>
    <col min="17" max="16384" width="9.09765625" style="1" customWidth="1"/>
  </cols>
  <sheetData>
    <row r="1" ht="12.75">
      <c r="J1" s="7" t="s">
        <v>99</v>
      </c>
    </row>
    <row r="2" spans="3:10" ht="15.75">
      <c r="C2" s="188" t="s">
        <v>98</v>
      </c>
      <c r="J2" s="7" t="s">
        <v>102</v>
      </c>
    </row>
    <row r="3" ht="12.75">
      <c r="J3" s="7" t="s">
        <v>100</v>
      </c>
    </row>
    <row r="4" ht="12.75">
      <c r="J4" s="7" t="s">
        <v>101</v>
      </c>
    </row>
    <row r="6" spans="3:13" ht="18.75" customHeight="1">
      <c r="C6" s="2"/>
      <c r="D6" s="3"/>
      <c r="E6" s="4" t="s">
        <v>0</v>
      </c>
      <c r="F6" s="5"/>
      <c r="G6" s="6"/>
      <c r="I6" s="6"/>
      <c r="J6" s="8"/>
      <c r="K6" s="6"/>
      <c r="L6" s="9"/>
      <c r="M6" s="10"/>
    </row>
    <row r="7" spans="3:13" ht="6.75" customHeight="1">
      <c r="C7" s="2"/>
      <c r="D7" s="3"/>
      <c r="E7" s="4"/>
      <c r="F7" s="5"/>
      <c r="G7" s="6"/>
      <c r="I7" s="6"/>
      <c r="J7" s="8"/>
      <c r="K7" s="6"/>
      <c r="L7" s="9"/>
      <c r="M7" s="10"/>
    </row>
    <row r="8" spans="3:13" ht="10.5" customHeight="1" thickBot="1">
      <c r="C8" s="3"/>
      <c r="D8" s="3"/>
      <c r="E8" s="11"/>
      <c r="F8" s="12"/>
      <c r="G8" s="13"/>
      <c r="H8" s="14"/>
      <c r="I8" s="13"/>
      <c r="J8" s="14"/>
      <c r="K8" s="13"/>
      <c r="L8" s="15" t="s">
        <v>1</v>
      </c>
      <c r="M8" s="10"/>
    </row>
    <row r="9" spans="3:13" s="16" customFormat="1" ht="21" customHeight="1">
      <c r="C9" s="17" t="s">
        <v>2</v>
      </c>
      <c r="D9" s="18"/>
      <c r="E9" s="19" t="s">
        <v>3</v>
      </c>
      <c r="F9" s="20" t="s">
        <v>4</v>
      </c>
      <c r="G9" s="21"/>
      <c r="H9" s="22"/>
      <c r="I9" s="21"/>
      <c r="J9" s="23" t="s">
        <v>5</v>
      </c>
      <c r="K9" s="24"/>
      <c r="L9" s="25" t="s">
        <v>6</v>
      </c>
      <c r="M9" s="26"/>
    </row>
    <row r="10" spans="3:13" s="16" customFormat="1" ht="19.5" customHeight="1" thickBot="1">
      <c r="C10" s="27" t="s">
        <v>7</v>
      </c>
      <c r="D10" s="28"/>
      <c r="E10" s="29"/>
      <c r="F10" s="30"/>
      <c r="G10" s="31"/>
      <c r="H10" s="32" t="s">
        <v>8</v>
      </c>
      <c r="I10" s="31"/>
      <c r="J10" s="33"/>
      <c r="K10" s="31"/>
      <c r="L10" s="34"/>
      <c r="M10" s="35"/>
    </row>
    <row r="11" spans="3:13" s="36" customFormat="1" ht="24" customHeight="1">
      <c r="C11" s="37">
        <v>400</v>
      </c>
      <c r="D11" s="38"/>
      <c r="E11" s="39" t="s">
        <v>9</v>
      </c>
      <c r="F11" s="40">
        <v>6000</v>
      </c>
      <c r="G11" s="41"/>
      <c r="H11" s="42">
        <f>F11</f>
        <v>6000</v>
      </c>
      <c r="I11" s="41"/>
      <c r="J11" s="40">
        <v>13266</v>
      </c>
      <c r="K11" s="41"/>
      <c r="L11" s="43">
        <f aca="true" t="shared" si="0" ref="L11:L19">ROUND(J11/H11*100,1)</f>
        <v>221.1</v>
      </c>
      <c r="M11" s="44"/>
    </row>
    <row r="12" spans="2:13" s="36" customFormat="1" ht="19.5" customHeight="1">
      <c r="B12" s="45"/>
      <c r="C12" s="37">
        <v>401</v>
      </c>
      <c r="D12" s="38"/>
      <c r="E12" s="39" t="s">
        <v>10</v>
      </c>
      <c r="F12" s="46">
        <f>SUM(F13:F20)</f>
        <v>66200</v>
      </c>
      <c r="G12" s="41"/>
      <c r="H12" s="47">
        <f>SUM(H13:H20)</f>
        <v>65850</v>
      </c>
      <c r="I12" s="41"/>
      <c r="J12" s="48">
        <f>SUM(J13:J20)</f>
        <v>65816</v>
      </c>
      <c r="K12" s="41"/>
      <c r="L12" s="43">
        <f t="shared" si="0"/>
        <v>99.9</v>
      </c>
      <c r="M12" s="44"/>
    </row>
    <row r="13" spans="3:13" s="45" customFormat="1" ht="16.5" customHeight="1">
      <c r="C13" s="49" t="s">
        <v>11</v>
      </c>
      <c r="D13" s="50"/>
      <c r="E13" s="51" t="s">
        <v>12</v>
      </c>
      <c r="F13" s="52">
        <v>9600</v>
      </c>
      <c r="G13" s="53"/>
      <c r="H13" s="54">
        <v>6000</v>
      </c>
      <c r="I13" s="53"/>
      <c r="J13" s="55">
        <v>5960</v>
      </c>
      <c r="K13" s="53"/>
      <c r="L13" s="56">
        <f t="shared" si="0"/>
        <v>99.3</v>
      </c>
      <c r="M13" s="57"/>
    </row>
    <row r="14" spans="3:13" s="45" customFormat="1" ht="16.5" customHeight="1">
      <c r="C14" s="49" t="s">
        <v>13</v>
      </c>
      <c r="D14" s="50"/>
      <c r="E14" s="51" t="s">
        <v>14</v>
      </c>
      <c r="F14" s="52">
        <v>3600</v>
      </c>
      <c r="G14" s="53"/>
      <c r="H14" s="54">
        <v>5900</v>
      </c>
      <c r="I14" s="53"/>
      <c r="J14" s="55">
        <v>5890</v>
      </c>
      <c r="K14" s="53"/>
      <c r="L14" s="56">
        <f t="shared" si="0"/>
        <v>99.8</v>
      </c>
      <c r="M14" s="57"/>
    </row>
    <row r="15" spans="3:13" s="45" customFormat="1" ht="16.5" customHeight="1">
      <c r="C15" s="58" t="s">
        <v>15</v>
      </c>
      <c r="D15" s="59"/>
      <c r="E15" s="60" t="s">
        <v>16</v>
      </c>
      <c r="F15" s="52">
        <v>7200</v>
      </c>
      <c r="G15" s="53"/>
      <c r="H15" s="54">
        <v>16500</v>
      </c>
      <c r="I15" s="53"/>
      <c r="J15" s="55">
        <v>16562</v>
      </c>
      <c r="K15" s="53"/>
      <c r="L15" s="56">
        <f t="shared" si="0"/>
        <v>100.4</v>
      </c>
      <c r="M15" s="57"/>
    </row>
    <row r="16" spans="3:13" s="45" customFormat="1" ht="16.5" customHeight="1">
      <c r="C16" s="58" t="s">
        <v>17</v>
      </c>
      <c r="D16" s="59"/>
      <c r="E16" s="60" t="s">
        <v>18</v>
      </c>
      <c r="F16" s="52">
        <v>18000</v>
      </c>
      <c r="G16" s="61"/>
      <c r="H16" s="54">
        <v>17700</v>
      </c>
      <c r="I16" s="61"/>
      <c r="J16" s="55">
        <v>17710</v>
      </c>
      <c r="K16" s="61"/>
      <c r="L16" s="56">
        <f t="shared" si="0"/>
        <v>100.1</v>
      </c>
      <c r="M16" s="57"/>
    </row>
    <row r="17" spans="2:13" s="62" customFormat="1" ht="16.5" customHeight="1">
      <c r="B17" s="45"/>
      <c r="C17" s="58" t="s">
        <v>19</v>
      </c>
      <c r="D17" s="59"/>
      <c r="E17" s="60" t="s">
        <v>20</v>
      </c>
      <c r="F17" s="52">
        <v>6000</v>
      </c>
      <c r="G17" s="63"/>
      <c r="H17" s="54">
        <v>5000</v>
      </c>
      <c r="I17" s="63"/>
      <c r="J17" s="64">
        <v>4976</v>
      </c>
      <c r="K17" s="63"/>
      <c r="L17" s="56">
        <f t="shared" si="0"/>
        <v>99.5</v>
      </c>
      <c r="M17" s="65"/>
    </row>
    <row r="18" spans="2:13" s="62" customFormat="1" ht="16.5" customHeight="1">
      <c r="B18" s="45"/>
      <c r="C18" s="58" t="s">
        <v>21</v>
      </c>
      <c r="D18" s="59"/>
      <c r="E18" s="60" t="s">
        <v>22</v>
      </c>
      <c r="F18" s="52">
        <v>18000</v>
      </c>
      <c r="G18" s="63"/>
      <c r="H18" s="54">
        <v>13900</v>
      </c>
      <c r="I18" s="63"/>
      <c r="J18" s="64">
        <v>13862</v>
      </c>
      <c r="K18" s="63"/>
      <c r="L18" s="56">
        <f t="shared" si="0"/>
        <v>99.7</v>
      </c>
      <c r="M18" s="65"/>
    </row>
    <row r="19" spans="2:13" s="62" customFormat="1" ht="16.5" customHeight="1">
      <c r="B19" s="45"/>
      <c r="C19" s="58" t="s">
        <v>23</v>
      </c>
      <c r="D19" s="59"/>
      <c r="E19" s="60" t="s">
        <v>24</v>
      </c>
      <c r="F19" s="52">
        <v>800</v>
      </c>
      <c r="G19" s="63"/>
      <c r="H19" s="54">
        <v>850</v>
      </c>
      <c r="I19" s="63"/>
      <c r="J19" s="66">
        <v>856</v>
      </c>
      <c r="K19" s="63"/>
      <c r="L19" s="56">
        <f t="shared" si="0"/>
        <v>100.7</v>
      </c>
      <c r="M19" s="65"/>
    </row>
    <row r="20" spans="2:13" s="62" customFormat="1" ht="16.5" customHeight="1">
      <c r="B20" s="45"/>
      <c r="C20" s="49" t="s">
        <v>25</v>
      </c>
      <c r="D20" s="67"/>
      <c r="E20" s="51" t="s">
        <v>26</v>
      </c>
      <c r="F20" s="52">
        <v>3000</v>
      </c>
      <c r="G20" s="61"/>
      <c r="H20" s="54">
        <v>0</v>
      </c>
      <c r="I20" s="61"/>
      <c r="J20" s="68">
        <v>0</v>
      </c>
      <c r="K20" s="61"/>
      <c r="L20" s="56"/>
      <c r="M20" s="69"/>
    </row>
    <row r="21" spans="2:13" s="36" customFormat="1" ht="24" customHeight="1">
      <c r="B21" s="45"/>
      <c r="C21" s="37">
        <v>402</v>
      </c>
      <c r="D21" s="38"/>
      <c r="E21" s="39" t="s">
        <v>27</v>
      </c>
      <c r="F21" s="46">
        <f>SUM(F22:F30)</f>
        <v>50750</v>
      </c>
      <c r="G21" s="41"/>
      <c r="H21" s="47">
        <f>SUM(H22:H30)</f>
        <v>59120</v>
      </c>
      <c r="I21" s="41"/>
      <c r="J21" s="70">
        <f>SUM(J22:J30)</f>
        <v>104467</v>
      </c>
      <c r="K21" s="41"/>
      <c r="L21" s="43">
        <f aca="true" t="shared" si="1" ref="L21:L26">ROUND(J21/H21*100,1)</f>
        <v>176.7</v>
      </c>
      <c r="M21" s="44"/>
    </row>
    <row r="22" spans="2:13" s="62" customFormat="1" ht="16.5" customHeight="1">
      <c r="B22" s="45"/>
      <c r="C22" s="71" t="s">
        <v>28</v>
      </c>
      <c r="D22" s="72"/>
      <c r="E22" s="73" t="s">
        <v>29</v>
      </c>
      <c r="F22" s="52">
        <v>2800</v>
      </c>
      <c r="G22" s="74"/>
      <c r="H22" s="54">
        <v>1980</v>
      </c>
      <c r="I22" s="74"/>
      <c r="J22" s="64">
        <v>1979</v>
      </c>
      <c r="K22" s="74"/>
      <c r="L22" s="56">
        <f t="shared" si="1"/>
        <v>99.9</v>
      </c>
      <c r="M22" s="75"/>
    </row>
    <row r="23" spans="2:13" s="62" customFormat="1" ht="16.5" customHeight="1">
      <c r="B23" s="45"/>
      <c r="C23" s="71" t="s">
        <v>30</v>
      </c>
      <c r="D23" s="72"/>
      <c r="E23" s="73" t="s">
        <v>31</v>
      </c>
      <c r="F23" s="52">
        <v>32000</v>
      </c>
      <c r="G23" s="74"/>
      <c r="H23" s="54">
        <v>36430</v>
      </c>
      <c r="I23" s="74"/>
      <c r="J23" s="64">
        <v>81782</v>
      </c>
      <c r="K23" s="74"/>
      <c r="L23" s="56">
        <f t="shared" si="1"/>
        <v>224.5</v>
      </c>
      <c r="M23" s="75"/>
    </row>
    <row r="24" spans="2:13" ht="16.5" customHeight="1">
      <c r="B24" s="45"/>
      <c r="C24" s="71" t="s">
        <v>32</v>
      </c>
      <c r="D24" s="72"/>
      <c r="E24" s="73" t="s">
        <v>33</v>
      </c>
      <c r="F24" s="52">
        <v>6800</v>
      </c>
      <c r="G24" s="74"/>
      <c r="H24" s="54">
        <v>3400</v>
      </c>
      <c r="I24" s="74"/>
      <c r="J24" s="52">
        <v>3391</v>
      </c>
      <c r="K24" s="74"/>
      <c r="L24" s="56">
        <f t="shared" si="1"/>
        <v>99.7</v>
      </c>
      <c r="M24" s="76"/>
    </row>
    <row r="25" spans="2:13" s="62" customFormat="1" ht="16.5" customHeight="1">
      <c r="B25" s="45"/>
      <c r="C25" s="71" t="s">
        <v>34</v>
      </c>
      <c r="D25" s="72"/>
      <c r="E25" s="73" t="s">
        <v>35</v>
      </c>
      <c r="F25" s="52">
        <v>2200</v>
      </c>
      <c r="G25" s="74"/>
      <c r="H25" s="54">
        <v>1400</v>
      </c>
      <c r="I25" s="74"/>
      <c r="J25" s="64">
        <v>1411</v>
      </c>
      <c r="K25" s="74"/>
      <c r="L25" s="56">
        <f t="shared" si="1"/>
        <v>100.8</v>
      </c>
      <c r="M25" s="75"/>
    </row>
    <row r="26" spans="2:13" s="62" customFormat="1" ht="16.5" customHeight="1">
      <c r="B26" s="45"/>
      <c r="C26" s="71" t="s">
        <v>36</v>
      </c>
      <c r="D26" s="72"/>
      <c r="E26" s="73" t="s">
        <v>37</v>
      </c>
      <c r="F26" s="52">
        <v>1400</v>
      </c>
      <c r="G26" s="74"/>
      <c r="H26" s="54">
        <v>1460</v>
      </c>
      <c r="I26" s="74"/>
      <c r="J26" s="64">
        <v>1456</v>
      </c>
      <c r="K26" s="74"/>
      <c r="L26" s="56">
        <f t="shared" si="1"/>
        <v>99.7</v>
      </c>
      <c r="M26" s="75"/>
    </row>
    <row r="27" spans="2:13" s="62" customFormat="1" ht="16.5" customHeight="1">
      <c r="B27" s="45"/>
      <c r="C27" s="71" t="s">
        <v>38</v>
      </c>
      <c r="D27" s="72"/>
      <c r="E27" s="73" t="s">
        <v>39</v>
      </c>
      <c r="F27" s="52">
        <v>350</v>
      </c>
      <c r="G27" s="74"/>
      <c r="H27" s="54">
        <v>0</v>
      </c>
      <c r="I27" s="74"/>
      <c r="J27" s="64">
        <v>0</v>
      </c>
      <c r="K27" s="74"/>
      <c r="L27" s="56"/>
      <c r="M27" s="75"/>
    </row>
    <row r="28" spans="2:13" s="62" customFormat="1" ht="16.5" customHeight="1">
      <c r="B28" s="45"/>
      <c r="C28" s="71" t="s">
        <v>40</v>
      </c>
      <c r="D28" s="72"/>
      <c r="E28" s="73" t="s">
        <v>41</v>
      </c>
      <c r="F28" s="52">
        <v>1000</v>
      </c>
      <c r="G28" s="74"/>
      <c r="H28" s="54">
        <v>750</v>
      </c>
      <c r="I28" s="74"/>
      <c r="J28" s="64">
        <v>742</v>
      </c>
      <c r="K28" s="74"/>
      <c r="L28" s="56">
        <f aca="true" t="shared" si="2" ref="L28:L37">ROUND(J28/H28*100,1)</f>
        <v>98.9</v>
      </c>
      <c r="M28" s="75"/>
    </row>
    <row r="29" spans="2:13" s="62" customFormat="1" ht="16.5" customHeight="1">
      <c r="B29" s="45"/>
      <c r="C29" s="71" t="s">
        <v>42</v>
      </c>
      <c r="D29" s="72"/>
      <c r="E29" s="73" t="s">
        <v>43</v>
      </c>
      <c r="F29" s="52">
        <v>700</v>
      </c>
      <c r="G29" s="74"/>
      <c r="H29" s="54">
        <v>5600</v>
      </c>
      <c r="I29" s="74"/>
      <c r="J29" s="64">
        <v>5600</v>
      </c>
      <c r="K29" s="74"/>
      <c r="L29" s="56">
        <f t="shared" si="2"/>
        <v>100</v>
      </c>
      <c r="M29" s="75"/>
    </row>
    <row r="30" spans="2:13" s="62" customFormat="1" ht="16.5" customHeight="1">
      <c r="B30" s="45"/>
      <c r="C30" s="71" t="s">
        <v>44</v>
      </c>
      <c r="D30" s="72"/>
      <c r="E30" s="73" t="s">
        <v>26</v>
      </c>
      <c r="F30" s="52">
        <v>3500</v>
      </c>
      <c r="G30" s="74"/>
      <c r="H30" s="54">
        <v>8100</v>
      </c>
      <c r="I30" s="74"/>
      <c r="J30" s="64">
        <v>8106</v>
      </c>
      <c r="K30" s="74"/>
      <c r="L30" s="56">
        <f t="shared" si="2"/>
        <v>100.1</v>
      </c>
      <c r="M30" s="75"/>
    </row>
    <row r="31" spans="3:13" s="36" customFormat="1" ht="24" customHeight="1">
      <c r="C31" s="37">
        <v>403</v>
      </c>
      <c r="D31" s="38"/>
      <c r="E31" s="39" t="s">
        <v>45</v>
      </c>
      <c r="F31" s="46">
        <v>3900</v>
      </c>
      <c r="G31" s="41"/>
      <c r="H31" s="42">
        <v>3350</v>
      </c>
      <c r="I31" s="41"/>
      <c r="J31" s="40">
        <v>3342</v>
      </c>
      <c r="K31" s="41"/>
      <c r="L31" s="43">
        <f t="shared" si="2"/>
        <v>99.8</v>
      </c>
      <c r="M31" s="44"/>
    </row>
    <row r="32" spans="2:13" s="36" customFormat="1" ht="24" customHeight="1">
      <c r="B32" s="45"/>
      <c r="C32" s="37">
        <v>404</v>
      </c>
      <c r="D32" s="38"/>
      <c r="E32" s="39" t="s">
        <v>46</v>
      </c>
      <c r="F32" s="46">
        <f>F33+F34</f>
        <v>257200</v>
      </c>
      <c r="G32" s="41"/>
      <c r="H32" s="47">
        <f>H33+H34</f>
        <v>253200</v>
      </c>
      <c r="I32" s="41"/>
      <c r="J32" s="70">
        <f>J33+J34</f>
        <v>225002</v>
      </c>
      <c r="K32" s="41"/>
      <c r="L32" s="43">
        <f t="shared" si="2"/>
        <v>88.9</v>
      </c>
      <c r="M32" s="44"/>
    </row>
    <row r="33" spans="2:13" s="62" customFormat="1" ht="16.5" customHeight="1">
      <c r="B33" s="45"/>
      <c r="C33" s="71" t="s">
        <v>47</v>
      </c>
      <c r="D33" s="72"/>
      <c r="E33" s="73" t="s">
        <v>48</v>
      </c>
      <c r="F33" s="52">
        <v>245200</v>
      </c>
      <c r="G33" s="74"/>
      <c r="H33" s="54">
        <f>F33</f>
        <v>245200</v>
      </c>
      <c r="I33" s="74"/>
      <c r="J33" s="64">
        <v>217022</v>
      </c>
      <c r="K33" s="74"/>
      <c r="L33" s="56">
        <f t="shared" si="2"/>
        <v>88.5</v>
      </c>
      <c r="M33" s="75"/>
    </row>
    <row r="34" spans="2:13" s="62" customFormat="1" ht="16.5" customHeight="1">
      <c r="B34" s="45"/>
      <c r="C34" s="71" t="s">
        <v>49</v>
      </c>
      <c r="D34" s="72"/>
      <c r="E34" s="73" t="s">
        <v>50</v>
      </c>
      <c r="F34" s="52">
        <v>12000</v>
      </c>
      <c r="G34" s="74"/>
      <c r="H34" s="54">
        <v>8000</v>
      </c>
      <c r="I34" s="74"/>
      <c r="J34" s="64">
        <v>7980</v>
      </c>
      <c r="K34" s="74"/>
      <c r="L34" s="56">
        <f t="shared" si="2"/>
        <v>99.8</v>
      </c>
      <c r="M34" s="75"/>
    </row>
    <row r="35" spans="2:13" s="36" customFormat="1" ht="24" customHeight="1">
      <c r="B35" s="45"/>
      <c r="C35" s="37">
        <v>405</v>
      </c>
      <c r="D35" s="38"/>
      <c r="E35" s="39" t="s">
        <v>51</v>
      </c>
      <c r="F35" s="46">
        <f>SUM(F36:F39)</f>
        <v>52000</v>
      </c>
      <c r="G35" s="41"/>
      <c r="H35" s="47">
        <f>SUM(H36:H39)</f>
        <v>46410</v>
      </c>
      <c r="I35" s="41"/>
      <c r="J35" s="70">
        <f>SUM(J36:J39)</f>
        <v>47047</v>
      </c>
      <c r="K35" s="41"/>
      <c r="L35" s="43">
        <f t="shared" si="2"/>
        <v>101.4</v>
      </c>
      <c r="M35" s="44"/>
    </row>
    <row r="36" spans="2:13" s="62" customFormat="1" ht="18" customHeight="1">
      <c r="B36" s="45"/>
      <c r="C36" s="71" t="s">
        <v>52</v>
      </c>
      <c r="D36" s="72"/>
      <c r="E36" s="73" t="s">
        <v>53</v>
      </c>
      <c r="F36" s="52">
        <v>45400</v>
      </c>
      <c r="G36" s="74"/>
      <c r="H36" s="54">
        <v>36310</v>
      </c>
      <c r="I36" s="74"/>
      <c r="J36" s="64">
        <v>36966</v>
      </c>
      <c r="K36" s="74"/>
      <c r="L36" s="56">
        <f t="shared" si="2"/>
        <v>101.8</v>
      </c>
      <c r="M36" s="75"/>
    </row>
    <row r="37" spans="2:16" s="62" customFormat="1" ht="18" customHeight="1">
      <c r="B37" s="45"/>
      <c r="C37" s="71" t="s">
        <v>54</v>
      </c>
      <c r="D37" s="72"/>
      <c r="E37" s="73" t="s">
        <v>55</v>
      </c>
      <c r="F37" s="52">
        <v>6600</v>
      </c>
      <c r="G37" s="74"/>
      <c r="H37" s="54">
        <v>6600</v>
      </c>
      <c r="I37" s="74"/>
      <c r="J37" s="64">
        <v>6570</v>
      </c>
      <c r="K37" s="74"/>
      <c r="L37" s="56">
        <f t="shared" si="2"/>
        <v>99.5</v>
      </c>
      <c r="M37" s="75"/>
      <c r="P37" s="77"/>
    </row>
    <row r="38" spans="2:13" s="62" customFormat="1" ht="18" customHeight="1">
      <c r="B38" s="45"/>
      <c r="C38" s="78" t="s">
        <v>56</v>
      </c>
      <c r="D38" s="79"/>
      <c r="E38" s="80" t="s">
        <v>57</v>
      </c>
      <c r="F38" s="52">
        <v>0</v>
      </c>
      <c r="G38" s="81"/>
      <c r="H38" s="54">
        <v>2900</v>
      </c>
      <c r="I38" s="81"/>
      <c r="J38" s="64">
        <v>2911</v>
      </c>
      <c r="K38" s="81"/>
      <c r="L38" s="56"/>
      <c r="M38" s="82"/>
    </row>
    <row r="39" spans="2:13" s="62" customFormat="1" ht="18" customHeight="1">
      <c r="B39" s="45"/>
      <c r="C39" s="78" t="s">
        <v>58</v>
      </c>
      <c r="D39" s="79"/>
      <c r="E39" s="80" t="s">
        <v>59</v>
      </c>
      <c r="F39" s="52"/>
      <c r="G39" s="81"/>
      <c r="H39" s="54">
        <v>600</v>
      </c>
      <c r="I39" s="81"/>
      <c r="J39" s="64">
        <v>600</v>
      </c>
      <c r="K39" s="81"/>
      <c r="L39" s="56"/>
      <c r="M39" s="82"/>
    </row>
    <row r="40" spans="3:13" s="36" customFormat="1" ht="24" customHeight="1">
      <c r="C40" s="37">
        <v>409</v>
      </c>
      <c r="D40" s="38"/>
      <c r="E40" s="39" t="s">
        <v>60</v>
      </c>
      <c r="F40" s="46">
        <f>SUM(F41:F44)</f>
        <v>9000</v>
      </c>
      <c r="G40" s="41"/>
      <c r="H40" s="47">
        <f>SUM(H41:H44)</f>
        <v>11120</v>
      </c>
      <c r="I40" s="41"/>
      <c r="J40" s="48">
        <f>SUM(J41:J44)</f>
        <v>11059</v>
      </c>
      <c r="K40" s="41"/>
      <c r="L40" s="43">
        <f>ROUND(J40/H40*100,1)</f>
        <v>99.5</v>
      </c>
      <c r="M40" s="44"/>
    </row>
    <row r="41" spans="2:13" s="62" customFormat="1" ht="16.5" customHeight="1">
      <c r="B41" s="45"/>
      <c r="C41" s="71" t="s">
        <v>61</v>
      </c>
      <c r="D41" s="72"/>
      <c r="E41" s="73" t="s">
        <v>62</v>
      </c>
      <c r="F41" s="52">
        <v>800</v>
      </c>
      <c r="G41" s="74"/>
      <c r="H41" s="54">
        <v>570</v>
      </c>
      <c r="I41" s="74"/>
      <c r="J41" s="64">
        <v>556</v>
      </c>
      <c r="K41" s="74"/>
      <c r="L41" s="56">
        <f>ROUND(J41/H41*100,1)</f>
        <v>97.5</v>
      </c>
      <c r="M41" s="75"/>
    </row>
    <row r="42" spans="2:13" s="62" customFormat="1" ht="16.5" customHeight="1">
      <c r="B42" s="45"/>
      <c r="C42" s="71" t="s">
        <v>63</v>
      </c>
      <c r="D42" s="72"/>
      <c r="E42" s="73" t="s">
        <v>64</v>
      </c>
      <c r="F42" s="52">
        <v>5200</v>
      </c>
      <c r="G42" s="74"/>
      <c r="H42" s="54">
        <v>4700</v>
      </c>
      <c r="I42" s="74"/>
      <c r="J42" s="64">
        <v>4642</v>
      </c>
      <c r="K42" s="74"/>
      <c r="L42" s="56">
        <f>ROUND(J42/H42*100,1)</f>
        <v>98.8</v>
      </c>
      <c r="M42" s="75"/>
    </row>
    <row r="43" spans="2:13" s="62" customFormat="1" ht="16.5" customHeight="1">
      <c r="B43" s="45"/>
      <c r="C43" s="71" t="s">
        <v>65</v>
      </c>
      <c r="D43" s="72"/>
      <c r="E43" s="73" t="s">
        <v>66</v>
      </c>
      <c r="F43" s="52">
        <v>3000</v>
      </c>
      <c r="G43" s="74"/>
      <c r="H43" s="54">
        <v>4650</v>
      </c>
      <c r="I43" s="74"/>
      <c r="J43" s="64">
        <v>4631</v>
      </c>
      <c r="K43" s="74"/>
      <c r="L43" s="56">
        <f>ROUND(J43/H43*100,1)</f>
        <v>99.6</v>
      </c>
      <c r="M43" s="75"/>
    </row>
    <row r="44" spans="2:13" s="62" customFormat="1" ht="16.5" customHeight="1">
      <c r="B44" s="45"/>
      <c r="C44" s="78" t="s">
        <v>67</v>
      </c>
      <c r="D44" s="79"/>
      <c r="E44" s="80" t="s">
        <v>68</v>
      </c>
      <c r="F44" s="52">
        <v>0</v>
      </c>
      <c r="G44" s="81"/>
      <c r="H44" s="54">
        <v>1200</v>
      </c>
      <c r="I44" s="81"/>
      <c r="J44" s="66">
        <v>1230</v>
      </c>
      <c r="K44" s="81"/>
      <c r="L44" s="56"/>
      <c r="M44" s="82"/>
    </row>
    <row r="45" spans="3:13" s="36" customFormat="1" ht="24" customHeight="1">
      <c r="C45" s="37">
        <v>751</v>
      </c>
      <c r="D45" s="38"/>
      <c r="E45" s="39" t="s">
        <v>69</v>
      </c>
      <c r="F45" s="46">
        <v>0</v>
      </c>
      <c r="G45" s="41"/>
      <c r="H45" s="54">
        <f>F45</f>
        <v>0</v>
      </c>
      <c r="I45" s="41"/>
      <c r="J45" s="40">
        <v>0</v>
      </c>
      <c r="K45" s="41"/>
      <c r="L45" s="56"/>
      <c r="M45" s="44"/>
    </row>
    <row r="46" spans="3:13" s="36" customFormat="1" ht="24" customHeight="1">
      <c r="C46" s="37">
        <v>761</v>
      </c>
      <c r="D46" s="38"/>
      <c r="E46" s="39" t="s">
        <v>70</v>
      </c>
      <c r="F46" s="46">
        <v>0</v>
      </c>
      <c r="G46" s="41"/>
      <c r="H46" s="54">
        <f>F46</f>
        <v>0</v>
      </c>
      <c r="I46" s="41"/>
      <c r="J46" s="40">
        <v>0</v>
      </c>
      <c r="K46" s="41"/>
      <c r="L46" s="56"/>
      <c r="M46" s="44"/>
    </row>
    <row r="47" spans="3:13" s="36" customFormat="1" ht="24" customHeight="1">
      <c r="C47" s="37">
        <v>771</v>
      </c>
      <c r="D47" s="38"/>
      <c r="E47" s="39" t="s">
        <v>71</v>
      </c>
      <c r="F47" s="83">
        <v>0</v>
      </c>
      <c r="G47" s="84"/>
      <c r="H47" s="85">
        <f>F47</f>
        <v>0</v>
      </c>
      <c r="I47" s="86"/>
      <c r="J47" s="83"/>
      <c r="K47" s="87"/>
      <c r="L47" s="88"/>
      <c r="M47" s="89"/>
    </row>
    <row r="48" spans="2:13" s="2" customFormat="1" ht="24.75" customHeight="1" thickBot="1">
      <c r="B48" s="45"/>
      <c r="C48" s="90"/>
      <c r="D48" s="91"/>
      <c r="E48" s="92" t="s">
        <v>72</v>
      </c>
      <c r="F48" s="93">
        <f>F11+F12+F21+F31+F32+F35+F40+F45+F46+F47</f>
        <v>445050</v>
      </c>
      <c r="G48" s="94"/>
      <c r="H48" s="95">
        <f>H11+H12+H21+H31+H32+H35+H40+H45+H46+H47</f>
        <v>445050</v>
      </c>
      <c r="I48" s="94"/>
      <c r="J48" s="93">
        <f>J11+J12+J21+J31+J32+J35+J40+J45+J46+J47</f>
        <v>469999</v>
      </c>
      <c r="K48" s="94"/>
      <c r="L48" s="96">
        <f>ROUND(J48/H48*100,1)</f>
        <v>105.6</v>
      </c>
      <c r="M48" s="97"/>
    </row>
    <row r="49" spans="3:13" s="2" customFormat="1" ht="19.5" customHeight="1">
      <c r="C49" s="98"/>
      <c r="D49" s="98"/>
      <c r="E49" s="99"/>
      <c r="F49" s="100"/>
      <c r="G49" s="101"/>
      <c r="H49" s="102"/>
      <c r="I49" s="101"/>
      <c r="J49" s="103"/>
      <c r="K49" s="101"/>
      <c r="L49" s="104"/>
      <c r="M49" s="105"/>
    </row>
    <row r="50" spans="3:13" s="2" customFormat="1" ht="19.5" customHeight="1">
      <c r="C50" s="98"/>
      <c r="D50" s="98"/>
      <c r="E50" s="99"/>
      <c r="F50" s="100"/>
      <c r="G50" s="101"/>
      <c r="H50" s="102"/>
      <c r="I50" s="101"/>
      <c r="J50" s="103"/>
      <c r="K50" s="101"/>
      <c r="L50" s="104"/>
      <c r="M50" s="105"/>
    </row>
    <row r="51" spans="3:13" s="62" customFormat="1" ht="19.5" customHeight="1">
      <c r="C51" s="106"/>
      <c r="D51" s="106"/>
      <c r="E51" s="107" t="s">
        <v>73</v>
      </c>
      <c r="F51" s="108"/>
      <c r="G51" s="109"/>
      <c r="H51" s="110"/>
      <c r="I51" s="109"/>
      <c r="J51" s="110"/>
      <c r="K51" s="109"/>
      <c r="L51" s="111"/>
      <c r="M51" s="112"/>
    </row>
    <row r="52" spans="3:13" ht="19.5" customHeight="1">
      <c r="C52" s="113"/>
      <c r="D52" s="113"/>
      <c r="E52" s="11"/>
      <c r="F52" s="12"/>
      <c r="G52" s="13"/>
      <c r="I52" s="13"/>
      <c r="K52" s="13"/>
      <c r="L52" s="11"/>
      <c r="M52" s="11"/>
    </row>
    <row r="53" spans="3:13" ht="18" customHeight="1" thickBot="1">
      <c r="C53" s="3"/>
      <c r="D53" s="3"/>
      <c r="E53" s="11"/>
      <c r="F53" s="12"/>
      <c r="G53" s="13"/>
      <c r="I53" s="13"/>
      <c r="K53" s="13"/>
      <c r="L53" s="11"/>
      <c r="M53" s="11"/>
    </row>
    <row r="54" spans="3:13" s="16" customFormat="1" ht="25.5" customHeight="1">
      <c r="C54" s="17" t="s">
        <v>2</v>
      </c>
      <c r="D54" s="18"/>
      <c r="E54" s="19" t="s">
        <v>74</v>
      </c>
      <c r="F54" s="20" t="s">
        <v>4</v>
      </c>
      <c r="G54" s="21"/>
      <c r="H54" s="22"/>
      <c r="I54" s="114"/>
      <c r="J54" s="115" t="s">
        <v>75</v>
      </c>
      <c r="K54" s="24"/>
      <c r="L54" s="25" t="s">
        <v>6</v>
      </c>
      <c r="M54" s="26"/>
    </row>
    <row r="55" spans="3:13" s="16" customFormat="1" ht="21" customHeight="1" thickBot="1">
      <c r="C55" s="27" t="s">
        <v>7</v>
      </c>
      <c r="D55" s="28"/>
      <c r="E55" s="29"/>
      <c r="F55" s="30"/>
      <c r="G55" s="31"/>
      <c r="H55" s="116" t="s">
        <v>8</v>
      </c>
      <c r="I55" s="117"/>
      <c r="J55" s="118"/>
      <c r="K55" s="31"/>
      <c r="L55" s="34"/>
      <c r="M55" s="35"/>
    </row>
    <row r="56" spans="3:13" s="36" customFormat="1" ht="24" customHeight="1">
      <c r="C56" s="37">
        <v>72</v>
      </c>
      <c r="D56" s="38"/>
      <c r="E56" s="39" t="s">
        <v>76</v>
      </c>
      <c r="F56" s="119">
        <f>SUM(F57:F63)</f>
        <v>4300</v>
      </c>
      <c r="G56" s="41"/>
      <c r="H56" s="42">
        <f>SUM(H57:H63)</f>
        <v>4300</v>
      </c>
      <c r="I56" s="120"/>
      <c r="J56" s="121">
        <f>SUM(J57:J63)</f>
        <v>4037</v>
      </c>
      <c r="K56" s="41"/>
      <c r="L56" s="43">
        <f>ROUND(J56/H56*100,1)</f>
        <v>93.9</v>
      </c>
      <c r="M56" s="44"/>
    </row>
    <row r="57" spans="3:13" ht="19.5" customHeight="1">
      <c r="C57" s="122" t="s">
        <v>77</v>
      </c>
      <c r="D57" s="123"/>
      <c r="E57" s="80" t="s">
        <v>78</v>
      </c>
      <c r="F57" s="52">
        <v>3100</v>
      </c>
      <c r="G57" s="81"/>
      <c r="H57" s="124">
        <f aca="true" t="shared" si="3" ref="H57:H64">F57</f>
        <v>3100</v>
      </c>
      <c r="I57" s="125"/>
      <c r="J57" s="126">
        <v>1824</v>
      </c>
      <c r="K57" s="81"/>
      <c r="L57" s="56">
        <f>ROUND(J57/H57*100,1)</f>
        <v>58.8</v>
      </c>
      <c r="M57" s="127"/>
    </row>
    <row r="58" spans="3:13" ht="19.5" customHeight="1">
      <c r="C58" s="71">
        <v>722</v>
      </c>
      <c r="D58" s="72"/>
      <c r="E58" s="73" t="s">
        <v>79</v>
      </c>
      <c r="F58" s="52">
        <v>600</v>
      </c>
      <c r="G58" s="74"/>
      <c r="H58" s="124">
        <f t="shared" si="3"/>
        <v>600</v>
      </c>
      <c r="I58" s="128"/>
      <c r="J58" s="129">
        <v>280</v>
      </c>
      <c r="K58" s="74"/>
      <c r="L58" s="56">
        <f>ROUND(J58/H58*100,1)</f>
        <v>46.7</v>
      </c>
      <c r="M58" s="76"/>
    </row>
    <row r="59" spans="3:13" ht="19.5" customHeight="1">
      <c r="C59" s="130" t="s">
        <v>80</v>
      </c>
      <c r="D59" s="131"/>
      <c r="E59" s="73" t="s">
        <v>81</v>
      </c>
      <c r="F59" s="52">
        <v>600</v>
      </c>
      <c r="G59" s="74"/>
      <c r="H59" s="124">
        <f t="shared" si="3"/>
        <v>600</v>
      </c>
      <c r="I59" s="128"/>
      <c r="J59" s="129">
        <v>1933</v>
      </c>
      <c r="K59" s="74"/>
      <c r="L59" s="56">
        <f>ROUND(J59/H59*100,1)</f>
        <v>322.2</v>
      </c>
      <c r="M59" s="76"/>
    </row>
    <row r="60" spans="3:13" ht="19.5" customHeight="1">
      <c r="C60" s="130" t="s">
        <v>82</v>
      </c>
      <c r="D60" s="131"/>
      <c r="E60" s="73"/>
      <c r="F60" s="52">
        <v>0</v>
      </c>
      <c r="G60" s="74"/>
      <c r="H60" s="124">
        <f t="shared" si="3"/>
        <v>0</v>
      </c>
      <c r="I60" s="128"/>
      <c r="J60" s="132"/>
      <c r="K60" s="74"/>
      <c r="L60" s="133"/>
      <c r="M60" s="76"/>
    </row>
    <row r="61" spans="3:13" ht="19.5" customHeight="1">
      <c r="C61" s="130" t="s">
        <v>83</v>
      </c>
      <c r="D61" s="131"/>
      <c r="E61" s="134"/>
      <c r="F61" s="52">
        <v>0</v>
      </c>
      <c r="G61" s="74"/>
      <c r="H61" s="135">
        <f t="shared" si="3"/>
        <v>0</v>
      </c>
      <c r="I61" s="128"/>
      <c r="J61" s="132"/>
      <c r="K61" s="74"/>
      <c r="L61" s="133"/>
      <c r="M61" s="76"/>
    </row>
    <row r="62" spans="3:13" ht="19.5" customHeight="1">
      <c r="C62" s="130" t="s">
        <v>84</v>
      </c>
      <c r="D62" s="131"/>
      <c r="E62" s="80"/>
      <c r="F62" s="52">
        <v>0</v>
      </c>
      <c r="G62" s="74"/>
      <c r="H62" s="124">
        <f t="shared" si="3"/>
        <v>0</v>
      </c>
      <c r="I62" s="128"/>
      <c r="J62" s="132"/>
      <c r="K62" s="74"/>
      <c r="L62" s="133"/>
      <c r="M62" s="76"/>
    </row>
    <row r="63" spans="3:13" ht="19.5" customHeight="1">
      <c r="C63" s="136" t="s">
        <v>85</v>
      </c>
      <c r="D63" s="137"/>
      <c r="E63" s="138"/>
      <c r="F63" s="139">
        <v>0</v>
      </c>
      <c r="G63" s="140"/>
      <c r="H63" s="124">
        <f t="shared" si="3"/>
        <v>0</v>
      </c>
      <c r="I63" s="141"/>
      <c r="J63" s="142"/>
      <c r="K63" s="140"/>
      <c r="L63" s="143"/>
      <c r="M63" s="144"/>
    </row>
    <row r="64" spans="3:13" s="36" customFormat="1" ht="24" customHeight="1">
      <c r="C64" s="145">
        <v>740</v>
      </c>
      <c r="D64" s="146"/>
      <c r="E64" s="147" t="s">
        <v>86</v>
      </c>
      <c r="F64" s="148">
        <v>443000</v>
      </c>
      <c r="G64" s="149"/>
      <c r="H64" s="150">
        <f t="shared" si="3"/>
        <v>443000</v>
      </c>
      <c r="I64" s="151"/>
      <c r="J64" s="152">
        <v>443000</v>
      </c>
      <c r="K64" s="149"/>
      <c r="L64" s="153">
        <f>ROUND(J64/H64*100,1)</f>
        <v>100</v>
      </c>
      <c r="M64" s="154"/>
    </row>
    <row r="65" spans="3:13" s="45" customFormat="1" ht="24" customHeight="1">
      <c r="C65" s="155">
        <v>752</v>
      </c>
      <c r="D65" s="50"/>
      <c r="E65" s="156" t="s">
        <v>87</v>
      </c>
      <c r="F65" s="40">
        <f>SUM(F66:F68)</f>
        <v>1200</v>
      </c>
      <c r="G65" s="41"/>
      <c r="H65" s="42">
        <f>SUM(H66:H68)</f>
        <v>1200</v>
      </c>
      <c r="I65" s="120"/>
      <c r="J65" s="121">
        <f>SUM(J66:J68)</f>
        <v>44</v>
      </c>
      <c r="K65" s="41"/>
      <c r="L65" s="43"/>
      <c r="M65" s="57"/>
    </row>
    <row r="66" spans="3:13" ht="19.5" customHeight="1">
      <c r="C66" s="130" t="s">
        <v>88</v>
      </c>
      <c r="D66" s="131"/>
      <c r="E66" s="73" t="s">
        <v>89</v>
      </c>
      <c r="F66" s="52">
        <v>1000</v>
      </c>
      <c r="G66" s="74"/>
      <c r="H66" s="124">
        <f>F66</f>
        <v>1000</v>
      </c>
      <c r="I66" s="128"/>
      <c r="J66" s="129">
        <v>0</v>
      </c>
      <c r="K66" s="74"/>
      <c r="L66" s="56"/>
      <c r="M66" s="76"/>
    </row>
    <row r="67" spans="3:13" ht="19.5" customHeight="1">
      <c r="C67" s="71">
        <v>7522</v>
      </c>
      <c r="D67" s="131"/>
      <c r="E67" s="73"/>
      <c r="F67" s="52">
        <v>0</v>
      </c>
      <c r="G67" s="74"/>
      <c r="H67" s="157">
        <f>F67</f>
        <v>0</v>
      </c>
      <c r="I67" s="128"/>
      <c r="J67" s="132"/>
      <c r="K67" s="74"/>
      <c r="L67" s="56"/>
      <c r="M67" s="76"/>
    </row>
    <row r="68" spans="3:13" ht="19.5" customHeight="1">
      <c r="C68" s="158">
        <v>7529</v>
      </c>
      <c r="D68" s="137"/>
      <c r="E68" s="138" t="s">
        <v>90</v>
      </c>
      <c r="F68" s="139">
        <v>200</v>
      </c>
      <c r="G68" s="140"/>
      <c r="H68" s="85">
        <f>F68</f>
        <v>200</v>
      </c>
      <c r="I68" s="141"/>
      <c r="J68" s="159">
        <v>44</v>
      </c>
      <c r="K68" s="140"/>
      <c r="L68" s="88"/>
      <c r="M68" s="144"/>
    </row>
    <row r="69" spans="3:13" s="36" customFormat="1" ht="24" customHeight="1">
      <c r="C69" s="37">
        <v>762</v>
      </c>
      <c r="D69" s="38"/>
      <c r="E69" s="39" t="s">
        <v>91</v>
      </c>
      <c r="F69" s="40">
        <f>SUM(F70:F71)</f>
        <v>0</v>
      </c>
      <c r="G69" s="41"/>
      <c r="H69" s="42">
        <f>SUM(H70:H71)</f>
        <v>0</v>
      </c>
      <c r="I69" s="120"/>
      <c r="J69" s="160">
        <f>SUM(J70:J71)</f>
        <v>8</v>
      </c>
      <c r="K69" s="41"/>
      <c r="L69" s="56"/>
      <c r="M69" s="161"/>
    </row>
    <row r="70" spans="3:13" s="62" customFormat="1" ht="19.5" customHeight="1">
      <c r="C70" s="71">
        <v>7621</v>
      </c>
      <c r="D70" s="72"/>
      <c r="E70" s="73" t="s">
        <v>92</v>
      </c>
      <c r="F70" s="52">
        <v>0</v>
      </c>
      <c r="G70" s="74"/>
      <c r="H70" s="157">
        <v>0</v>
      </c>
      <c r="I70" s="128"/>
      <c r="J70" s="129">
        <v>8</v>
      </c>
      <c r="K70" s="74"/>
      <c r="L70" s="56"/>
      <c r="M70" s="75"/>
    </row>
    <row r="71" spans="3:13" s="62" customFormat="1" ht="19.5" customHeight="1">
      <c r="C71" s="71">
        <v>7622</v>
      </c>
      <c r="D71" s="72"/>
      <c r="E71" s="73" t="s">
        <v>93</v>
      </c>
      <c r="F71" s="52">
        <v>0</v>
      </c>
      <c r="G71" s="140"/>
      <c r="H71" s="157">
        <v>0</v>
      </c>
      <c r="I71" s="141"/>
      <c r="J71" s="159"/>
      <c r="K71" s="140"/>
      <c r="L71" s="88"/>
      <c r="M71" s="162"/>
    </row>
    <row r="72" spans="3:13" s="36" customFormat="1" ht="24" customHeight="1">
      <c r="C72" s="163">
        <v>772</v>
      </c>
      <c r="D72" s="164"/>
      <c r="E72" s="165" t="s">
        <v>94</v>
      </c>
      <c r="F72" s="148">
        <v>0</v>
      </c>
      <c r="G72" s="166"/>
      <c r="H72" s="167">
        <v>0</v>
      </c>
      <c r="I72" s="168"/>
      <c r="J72" s="169">
        <v>0</v>
      </c>
      <c r="K72" s="170"/>
      <c r="L72" s="171"/>
      <c r="M72" s="44"/>
    </row>
    <row r="73" spans="3:13" s="36" customFormat="1" ht="30" customHeight="1">
      <c r="C73" s="163"/>
      <c r="D73" s="164"/>
      <c r="E73" s="172" t="s">
        <v>95</v>
      </c>
      <c r="F73" s="173">
        <f>F56+F64+F65+F69+F72</f>
        <v>448500</v>
      </c>
      <c r="G73" s="174"/>
      <c r="H73" s="175">
        <f>H56+H64+H65+H69</f>
        <v>448500</v>
      </c>
      <c r="I73" s="176"/>
      <c r="J73" s="177">
        <f>J56+J64+J65+J69+J72</f>
        <v>447089</v>
      </c>
      <c r="K73" s="174"/>
      <c r="L73" s="178">
        <f>ROUND(J73/H73*100,1)</f>
        <v>99.7</v>
      </c>
      <c r="M73" s="179"/>
    </row>
    <row r="74" spans="3:13" s="2" customFormat="1" ht="31.5" customHeight="1" thickBot="1">
      <c r="C74" s="180"/>
      <c r="D74" s="181"/>
      <c r="E74" s="182" t="s">
        <v>96</v>
      </c>
      <c r="F74" s="93">
        <f>F73-F48</f>
        <v>3450</v>
      </c>
      <c r="G74" s="183"/>
      <c r="H74" s="95">
        <f>H73-H48</f>
        <v>3450</v>
      </c>
      <c r="I74" s="184"/>
      <c r="J74" s="185">
        <f>J73-J48</f>
        <v>-22910</v>
      </c>
      <c r="K74" s="94"/>
      <c r="L74" s="186">
        <f>ROUND(J74/H74*100,1)</f>
        <v>-664.1</v>
      </c>
      <c r="M74" s="97"/>
    </row>
    <row r="75" ht="19.5" customHeight="1"/>
    <row r="76" spans="6:10" ht="19.5" customHeight="1">
      <c r="F76" s="190" t="s">
        <v>103</v>
      </c>
      <c r="J76" s="190" t="s">
        <v>105</v>
      </c>
    </row>
    <row r="77" spans="6:10" ht="19.5" customHeight="1">
      <c r="F77" s="189" t="s">
        <v>104</v>
      </c>
      <c r="J77" s="189" t="s">
        <v>106</v>
      </c>
    </row>
    <row r="78" ht="19.5" customHeight="1"/>
    <row r="79" ht="19.5" customHeight="1">
      <c r="C79" s="11" t="s">
        <v>97</v>
      </c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/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tomek</cp:lastModifiedBy>
  <cp:lastPrinted>2009-03-05T08:07:41Z</cp:lastPrinted>
  <dcterms:created xsi:type="dcterms:W3CDTF">2009-03-05T08:01:54Z</dcterms:created>
  <dcterms:modified xsi:type="dcterms:W3CDTF">2009-03-30T19:09:12Z</dcterms:modified>
  <cp:category/>
  <cp:version/>
  <cp:contentType/>
  <cp:contentStatus/>
</cp:coreProperties>
</file>