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6" activeTab="0"/>
  </bookViews>
  <sheets>
    <sheet name="zał. nr 2 str. 1,2" sheetId="1" r:id="rId1"/>
    <sheet name="zał. nr 2 str. 3,4" sheetId="2" r:id="rId2"/>
  </sheets>
  <definedNames>
    <definedName name="_xlnm.Print_Titles" localSheetId="0">'zał. nr 2 str. 1,2'!$12:$12</definedName>
    <definedName name="_xlnm.Print_Titles" localSheetId="1">'zał. nr 2 str. 3,4'!$2:$3</definedName>
  </definedNames>
  <calcPr fullCalcOnLoad="1"/>
</workbook>
</file>

<file path=xl/sharedStrings.xml><?xml version="1.0" encoding="utf-8"?>
<sst xmlns="http://schemas.openxmlformats.org/spreadsheetml/2006/main" count="205" uniqueCount="88">
  <si>
    <t>dział</t>
  </si>
  <si>
    <t>rozdział</t>
  </si>
  <si>
    <t>§</t>
  </si>
  <si>
    <t>nazwa</t>
  </si>
  <si>
    <t>pozostała działalność</t>
  </si>
  <si>
    <t>750</t>
  </si>
  <si>
    <t xml:space="preserve">Administracja publiczna </t>
  </si>
  <si>
    <t>urzędy wojewódzkie</t>
  </si>
  <si>
    <t>ośrodki pomocy społecznej</t>
  </si>
  <si>
    <t>razem</t>
  </si>
  <si>
    <t>zakup usług pozostałych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</si>
  <si>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</si>
  <si>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</si>
  <si>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</si>
  <si>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</si>
  <si>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</si>
  <si>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>podróże służbowe krajowe</t>
  </si>
  <si>
    <t xml:space="preserve">zakup materiałów i wyposażenia </t>
  </si>
  <si>
    <t>różne opłaty i składki</t>
  </si>
  <si>
    <t>świadczenia społeczne</t>
  </si>
  <si>
    <t>składki na ubezpieczenia zdrowotne</t>
  </si>
  <si>
    <t>plan</t>
  </si>
  <si>
    <t>852</t>
  </si>
  <si>
    <t>85214</t>
  </si>
  <si>
    <t>85219</t>
  </si>
  <si>
    <t>2010</t>
  </si>
  <si>
    <t>składki na ubezpieczenie zdrowotne opłacane za osoby pobierające niektóre świadczenia z pomocy społecznej oraz niektóre świadczenia rodzinne</t>
  </si>
  <si>
    <t xml:space="preserve">Pomoc społeczna </t>
  </si>
  <si>
    <t>wynagrodzenia bezosobowe</t>
  </si>
  <si>
    <t>świadczenia rodzinne oraz składki na ubezpieczenia emerytalne i rentowe z ubezpieczenia społecznego</t>
  </si>
  <si>
    <t>dotacje celowe otrzymane 
z budżetu państwa na realizację własnych zadań bieżących gmin (związków gmin)</t>
  </si>
  <si>
    <t xml:space="preserve">zasiłki i pomoc w naturze oraz składki na ubezpieczenia emerytalne i rentowe </t>
  </si>
  <si>
    <t>wydatki osobowe niezaliczone do wynagrodzeń</t>
  </si>
  <si>
    <t>dotacje celowe otrzymane z budżetu państwa na realizację zadań bieżących z zakresu administracji rządowej oraz innych zadań zleconych gminie (związkom gmin) ustawami</t>
  </si>
  <si>
    <t>dotacje celowe otrzymane z budżetu państwa na realizację własnych zadań bieżących gmin (związków gmin)</t>
  </si>
  <si>
    <t>dotacje celowe otrzymane z budżetu państwa na realizację zadań bieżących z zakresu administracji rządowej oraz innych zadań zleconych gminie(zwiazkom gmin) ustawami</t>
  </si>
  <si>
    <t>zasiłki i pomoc w naturze oraz składki na ubezpieczenia emerytalne i rentowe</t>
  </si>
  <si>
    <t>świadczenia rodzinne, zaliczka alimentacyjna oraz składki na ubezpieczenia emerytalne i rentowe z ubezpieczenia społecznego</t>
  </si>
  <si>
    <t>własne</t>
  </si>
  <si>
    <t>zlecone</t>
  </si>
  <si>
    <t>0690</t>
  </si>
  <si>
    <t>wpływy z różnych opłat</t>
  </si>
  <si>
    <t>Suma:</t>
  </si>
  <si>
    <t>Bezpieczeństwo publiczne i ochrona przeciwpożarowa</t>
  </si>
  <si>
    <t>Obrona cywilna</t>
  </si>
  <si>
    <t>Oświata i wychowanie</t>
  </si>
  <si>
    <t>II. Plan dotacji celowych na wykonywane zadania na 2008 rok</t>
  </si>
  <si>
    <t xml:space="preserve">Burmistrza Trzcianki </t>
  </si>
  <si>
    <t>Załącznik Nr 2</t>
  </si>
  <si>
    <t>zmiana</t>
  </si>
  <si>
    <t>plan po 
zmianach</t>
  </si>
  <si>
    <t>do Zarządzenia Nr 41/08</t>
  </si>
  <si>
    <t>z dnia 31 marca 2008 r.</t>
  </si>
  <si>
    <t>I. Plan dochodów związanych z realizacją zadań z zakresu administracji rządowej 
na 2008 rok</t>
  </si>
  <si>
    <t>zmian planu 
wydatków na zadania</t>
  </si>
  <si>
    <t>plan
wydatków na zadania</t>
  </si>
  <si>
    <t xml:space="preserve">plan </t>
  </si>
  <si>
    <t>do Zarządzenia Nr 82/08</t>
  </si>
  <si>
    <t>z dnia 30 czerwca 2008 r.</t>
  </si>
  <si>
    <t>010</t>
  </si>
  <si>
    <t>01095</t>
  </si>
  <si>
    <t>Rolnictwo i łowiectwo</t>
  </si>
  <si>
    <t>szkoły podstawowe</t>
  </si>
  <si>
    <t>Edukacyjna opieka wychowawcza</t>
  </si>
  <si>
    <t>pomoc materialna dla uczniów</t>
  </si>
  <si>
    <t>zakup usług pzostałych</t>
  </si>
  <si>
    <t>zakup materiałów papierniczych do sprzętu drukarskiego i urządzeń kserograficznych</t>
  </si>
  <si>
    <t>plan po zmianie
na dzień 30.06.2008 r. 
wydatków na zadania</t>
  </si>
  <si>
    <t>zakup akcesoriów komputerowych, w tym programów i licencji</t>
  </si>
  <si>
    <t>stypendia dla uczniów</t>
  </si>
  <si>
    <t>zmiana planu 
w II kwartale2008 r.
wydatków na zadania</t>
  </si>
  <si>
    <t>plan 
na dzień 31.03.2008 r. 
wydatków na zadania</t>
  </si>
  <si>
    <t>zmiana planu 
w III kwartale2008 r.
wydatków na zadania</t>
  </si>
  <si>
    <t>plan po zmianie
na dzień 30.09.2008 r. 
wydatków na zadania</t>
  </si>
  <si>
    <t xml:space="preserve">III. Plan finansowy wydatków na 2008 rok w ramach przyznanych dotacji celowych na wykonywane zadania własne i zlecone - na III kwartał 2008 r. </t>
  </si>
  <si>
    <t>dotacje celowe otrzymane z budżetu państwa na inwestycje izakupy inwestycyjne z zakresu administracji rządowej i innych zadań zleconych gminom ustawami</t>
  </si>
  <si>
    <t xml:space="preserve">Plan finansowy zadań z zakresu administracji rządowej oraz innych zadań zleconych na rok 2008 - na IV kwartał 2008 r. </t>
  </si>
  <si>
    <t xml:space="preserve">Załącznik Nr 2 </t>
  </si>
  <si>
    <t>z dnia 31 grudnia 2008 r.</t>
  </si>
  <si>
    <t>do Zarządzenia nr 162/08</t>
  </si>
  <si>
    <t>Burmistrza Trzcianki</t>
  </si>
  <si>
    <t>zmiana planu 
w IV kwartale2008 r.
wydatków na zadania</t>
  </si>
  <si>
    <t>plan po zmianie
na dzień 31.12.2008 r. 
wydatków na zadania</t>
  </si>
  <si>
    <t>wydatki na zakupy inwestycyjne jednostek budżetowych</t>
  </si>
  <si>
    <t>zakup usług dostępu do sieci Internet</t>
  </si>
  <si>
    <t>opłaty z tytułu zakupu usług telekomunikacyjnych telefonii komórkowej</t>
  </si>
  <si>
    <t>opłaty z tytułu zakupu usług telekomunikacyjnych telefonii stacjonarnej</t>
  </si>
  <si>
    <t>szkolenia pracowników niebędących członkami korpusu służby cywilnej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</si>
</sst>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44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 indent="1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>
      <alignment horizontal="left" vertical="center" wrapText="1" indent="1"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2" fillId="0" borderId="0" xfId="0" applyNumberFormat="1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164" fontId="3" fillId="33" borderId="10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 quotePrefix="1">
      <alignment horizontal="center" vertical="center" wrapText="1"/>
    </xf>
    <xf numFmtId="4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16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164" fontId="3" fillId="33" borderId="10" xfId="0" applyNumberFormat="1" applyFont="1" applyFill="1" applyBorder="1" applyAlignment="1">
      <alignment horizontal="right" vertical="center"/>
    </xf>
    <xf numFmtId="164" fontId="4" fillId="0" borderId="0" xfId="0" applyNumberFormat="1" applyFont="1" applyAlignment="1">
      <alignment/>
    </xf>
    <xf numFmtId="164" fontId="3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13" xfId="0" applyFont="1" applyFill="1" applyBorder="1" applyAlignment="1" quotePrefix="1">
      <alignment horizontal="center" vertical="center" wrapText="1"/>
    </xf>
    <xf numFmtId="0" fontId="2" fillId="0" borderId="0" xfId="0" applyFont="1" applyFill="1" applyAlignment="1">
      <alignment/>
    </xf>
    <xf numFmtId="4" fontId="2" fillId="0" borderId="0" xfId="0" applyNumberFormat="1" applyFont="1" applyAlignment="1">
      <alignment/>
    </xf>
    <xf numFmtId="0" fontId="3" fillId="33" borderId="11" xfId="0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vertical="center"/>
    </xf>
    <xf numFmtId="4" fontId="3" fillId="33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4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 quotePrefix="1">
      <alignment horizontal="center" vertical="center"/>
    </xf>
    <xf numFmtId="0" fontId="2" fillId="33" borderId="10" xfId="0" applyFont="1" applyFill="1" applyBorder="1" applyAlignment="1" quotePrefix="1">
      <alignment horizontal="center" vertical="center"/>
    </xf>
    <xf numFmtId="0" fontId="2" fillId="33" borderId="11" xfId="0" applyFont="1" applyFill="1" applyBorder="1" applyAlignment="1" quotePrefix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 indent="1"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4" fontId="3" fillId="0" borderId="10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4" fontId="6" fillId="0" borderId="0" xfId="0" applyNumberFormat="1" applyFont="1" applyAlignment="1">
      <alignment vertical="center"/>
    </xf>
    <xf numFmtId="0" fontId="2" fillId="33" borderId="10" xfId="0" applyFont="1" applyFill="1" applyBorder="1" applyAlignment="1" quotePrefix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 quotePrefix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 indent="1"/>
    </xf>
    <xf numFmtId="4" fontId="6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33" borderId="10" xfId="0" applyFont="1" applyFill="1" applyBorder="1" applyAlignment="1" quotePrefix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 quotePrefix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 indent="1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1" xfId="0" applyFont="1" applyFill="1" applyBorder="1" applyAlignment="1" quotePrefix="1">
      <alignment horizontal="center" vertical="center"/>
    </xf>
    <xf numFmtId="0" fontId="6" fillId="0" borderId="0" xfId="0" applyFont="1" applyFill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 wrapText="1" indent="1"/>
    </xf>
    <xf numFmtId="4" fontId="6" fillId="33" borderId="10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/>
    </xf>
    <xf numFmtId="4" fontId="2" fillId="34" borderId="1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PageLayoutView="0" workbookViewId="0" topLeftCell="A1">
      <selection activeCell="P37" sqref="P37"/>
    </sheetView>
  </sheetViews>
  <sheetFormatPr defaultColWidth="9.00390625" defaultRowHeight="12.75"/>
  <cols>
    <col min="1" max="1" width="6.75390625" style="2" customWidth="1"/>
    <col min="2" max="2" width="7.25390625" style="2" bestFit="1" customWidth="1"/>
    <col min="3" max="3" width="5.00390625" style="2" bestFit="1" customWidth="1"/>
    <col min="4" max="4" width="32.625" style="2" customWidth="1"/>
    <col min="5" max="5" width="14.375" style="2" hidden="1" customWidth="1"/>
    <col min="6" max="6" width="12.625" style="55" hidden="1" customWidth="1"/>
    <col min="7" max="7" width="12.375" style="0" hidden="1" customWidth="1"/>
    <col min="8" max="8" width="12.625" style="55" hidden="1" customWidth="1"/>
    <col min="9" max="9" width="12.375" style="0" hidden="1" customWidth="1"/>
    <col min="10" max="10" width="10.25390625" style="55" hidden="1" customWidth="1"/>
    <col min="11" max="11" width="12.375" style="0" customWidth="1"/>
    <col min="12" max="12" width="12.625" style="55" customWidth="1"/>
    <col min="13" max="13" width="12.375" style="0" customWidth="1"/>
  </cols>
  <sheetData>
    <row r="1" spans="5:12" ht="12.75">
      <c r="E1" s="5"/>
      <c r="F1" s="5" t="s">
        <v>48</v>
      </c>
      <c r="H1" s="5" t="s">
        <v>48</v>
      </c>
      <c r="J1" s="5"/>
      <c r="L1" s="5" t="s">
        <v>77</v>
      </c>
    </row>
    <row r="2" spans="5:12" ht="12.75">
      <c r="E2" s="5"/>
      <c r="F2" s="5" t="s">
        <v>51</v>
      </c>
      <c r="H2" s="5" t="s">
        <v>57</v>
      </c>
      <c r="J2" s="5"/>
      <c r="L2" s="5" t="s">
        <v>79</v>
      </c>
    </row>
    <row r="3" spans="5:12" ht="12.75">
      <c r="E3" s="5"/>
      <c r="F3" s="5" t="s">
        <v>47</v>
      </c>
      <c r="H3" s="5" t="s">
        <v>47</v>
      </c>
      <c r="J3" s="5"/>
      <c r="L3" s="5" t="s">
        <v>80</v>
      </c>
    </row>
    <row r="4" spans="1:12" ht="12.75">
      <c r="A4" s="17"/>
      <c r="B4" s="17"/>
      <c r="C4" s="17"/>
      <c r="D4" s="17"/>
      <c r="E4" s="18"/>
      <c r="F4" s="18" t="s">
        <v>52</v>
      </c>
      <c r="H4" s="18" t="s">
        <v>58</v>
      </c>
      <c r="J4" s="18"/>
      <c r="L4" s="18" t="s">
        <v>78</v>
      </c>
    </row>
    <row r="5" spans="1:13" ht="33" customHeight="1">
      <c r="A5" s="116" t="s">
        <v>76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</row>
    <row r="6" spans="1:13" ht="33.75" customHeight="1">
      <c r="A6" s="117" t="s">
        <v>53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</row>
    <row r="7" spans="1:13" ht="24" customHeight="1">
      <c r="A7" s="10" t="s">
        <v>0</v>
      </c>
      <c r="B7" s="10" t="s">
        <v>1</v>
      </c>
      <c r="C7" s="22" t="s">
        <v>2</v>
      </c>
      <c r="D7" s="10" t="s">
        <v>3</v>
      </c>
      <c r="E7" s="63" t="s">
        <v>21</v>
      </c>
      <c r="F7" s="56" t="s">
        <v>49</v>
      </c>
      <c r="G7" s="51" t="s">
        <v>56</v>
      </c>
      <c r="H7" s="56" t="s">
        <v>49</v>
      </c>
      <c r="I7" s="51" t="s">
        <v>56</v>
      </c>
      <c r="J7" s="56" t="s">
        <v>49</v>
      </c>
      <c r="K7" s="51" t="s">
        <v>56</v>
      </c>
      <c r="L7" s="56" t="s">
        <v>49</v>
      </c>
      <c r="M7" s="51" t="s">
        <v>50</v>
      </c>
    </row>
    <row r="8" spans="1:13" ht="26.25" customHeight="1">
      <c r="A8" s="64" t="s">
        <v>5</v>
      </c>
      <c r="B8" s="6"/>
      <c r="C8" s="16"/>
      <c r="D8" s="85" t="s">
        <v>6</v>
      </c>
      <c r="E8" s="57">
        <f aca="true" t="shared" si="0" ref="E8:M8">SUM(E9)</f>
        <v>75000</v>
      </c>
      <c r="F8" s="57">
        <f t="shared" si="0"/>
        <v>0</v>
      </c>
      <c r="G8" s="57">
        <f t="shared" si="0"/>
        <v>75000</v>
      </c>
      <c r="H8" s="57">
        <f t="shared" si="0"/>
        <v>0</v>
      </c>
      <c r="I8" s="57">
        <f t="shared" si="0"/>
        <v>75000</v>
      </c>
      <c r="J8" s="57">
        <f t="shared" si="0"/>
        <v>0</v>
      </c>
      <c r="K8" s="57">
        <f t="shared" si="0"/>
        <v>75000</v>
      </c>
      <c r="L8" s="57">
        <f t="shared" si="0"/>
        <v>0</v>
      </c>
      <c r="M8" s="57">
        <f t="shared" si="0"/>
        <v>75000</v>
      </c>
    </row>
    <row r="9" spans="1:13" ht="26.25" customHeight="1">
      <c r="A9" s="65"/>
      <c r="B9" s="65">
        <v>75011</v>
      </c>
      <c r="C9" s="25"/>
      <c r="D9" s="86" t="s">
        <v>7</v>
      </c>
      <c r="E9" s="39">
        <f aca="true" t="shared" si="1" ref="E9:M9">E10</f>
        <v>75000</v>
      </c>
      <c r="F9" s="39">
        <f t="shared" si="1"/>
        <v>0</v>
      </c>
      <c r="G9" s="39">
        <f t="shared" si="1"/>
        <v>75000</v>
      </c>
      <c r="H9" s="39">
        <f t="shared" si="1"/>
        <v>0</v>
      </c>
      <c r="I9" s="39">
        <f t="shared" si="1"/>
        <v>75000</v>
      </c>
      <c r="J9" s="39">
        <f t="shared" si="1"/>
        <v>0</v>
      </c>
      <c r="K9" s="39">
        <f t="shared" si="1"/>
        <v>75000</v>
      </c>
      <c r="L9" s="39">
        <f t="shared" si="1"/>
        <v>0</v>
      </c>
      <c r="M9" s="39">
        <f t="shared" si="1"/>
        <v>75000</v>
      </c>
    </row>
    <row r="10" spans="1:13" ht="26.25" customHeight="1">
      <c r="A10" s="65"/>
      <c r="B10" s="35"/>
      <c r="C10" s="66" t="s">
        <v>40</v>
      </c>
      <c r="D10" s="86" t="s">
        <v>41</v>
      </c>
      <c r="E10" s="39">
        <v>75000</v>
      </c>
      <c r="F10" s="54">
        <v>0</v>
      </c>
      <c r="G10" s="54">
        <f>SUM(E10:F10)</f>
        <v>75000</v>
      </c>
      <c r="H10" s="54">
        <v>0</v>
      </c>
      <c r="I10" s="54">
        <f>SUM(G10:H10)</f>
        <v>75000</v>
      </c>
      <c r="J10" s="54">
        <v>0</v>
      </c>
      <c r="K10" s="54">
        <f>SUM(I10:J10)</f>
        <v>75000</v>
      </c>
      <c r="L10" s="54">
        <v>0</v>
      </c>
      <c r="M10" s="54">
        <f>SUM(K10:L10)</f>
        <v>75000</v>
      </c>
    </row>
    <row r="11" spans="1:13" ht="27.75" customHeight="1">
      <c r="A11" s="118" t="s">
        <v>46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</row>
    <row r="12" spans="1:13" s="2" customFormat="1" ht="25.5" customHeight="1">
      <c r="A12" s="19" t="s">
        <v>0</v>
      </c>
      <c r="B12" s="19" t="s">
        <v>1</v>
      </c>
      <c r="C12" s="40" t="s">
        <v>2</v>
      </c>
      <c r="D12" s="19" t="s">
        <v>3</v>
      </c>
      <c r="E12" s="44" t="s">
        <v>21</v>
      </c>
      <c r="F12" s="56" t="s">
        <v>49</v>
      </c>
      <c r="G12" s="51" t="s">
        <v>21</v>
      </c>
      <c r="H12" s="56" t="s">
        <v>49</v>
      </c>
      <c r="I12" s="51" t="s">
        <v>56</v>
      </c>
      <c r="J12" s="56" t="s">
        <v>49</v>
      </c>
      <c r="K12" s="51" t="s">
        <v>56</v>
      </c>
      <c r="L12" s="56" t="s">
        <v>49</v>
      </c>
      <c r="M12" s="51" t="s">
        <v>50</v>
      </c>
    </row>
    <row r="13" spans="1:13" s="2" customFormat="1" ht="25.5" customHeight="1">
      <c r="A13" s="9" t="s">
        <v>59</v>
      </c>
      <c r="B13" s="19"/>
      <c r="C13" s="40"/>
      <c r="D13" s="11" t="s">
        <v>61</v>
      </c>
      <c r="E13" s="44"/>
      <c r="F13" s="71"/>
      <c r="G13" s="72">
        <f aca="true" t="shared" si="2" ref="G13:M14">SUM(G14)</f>
        <v>0</v>
      </c>
      <c r="H13" s="72">
        <f t="shared" si="2"/>
        <v>192361</v>
      </c>
      <c r="I13" s="72">
        <f t="shared" si="2"/>
        <v>192361</v>
      </c>
      <c r="J13" s="72">
        <f t="shared" si="2"/>
        <v>0</v>
      </c>
      <c r="K13" s="72">
        <f t="shared" si="2"/>
        <v>192361</v>
      </c>
      <c r="L13" s="72">
        <f t="shared" si="2"/>
        <v>224360</v>
      </c>
      <c r="M13" s="72">
        <f t="shared" si="2"/>
        <v>416721</v>
      </c>
    </row>
    <row r="14" spans="1:13" s="5" customFormat="1" ht="25.5" customHeight="1">
      <c r="A14" s="67"/>
      <c r="B14" s="24" t="s">
        <v>60</v>
      </c>
      <c r="C14" s="68"/>
      <c r="D14" s="12" t="s">
        <v>4</v>
      </c>
      <c r="E14" s="69"/>
      <c r="F14" s="70"/>
      <c r="G14" s="73">
        <f t="shared" si="2"/>
        <v>0</v>
      </c>
      <c r="H14" s="73">
        <f t="shared" si="2"/>
        <v>192361</v>
      </c>
      <c r="I14" s="73">
        <f t="shared" si="2"/>
        <v>192361</v>
      </c>
      <c r="J14" s="73">
        <f t="shared" si="2"/>
        <v>0</v>
      </c>
      <c r="K14" s="73">
        <f t="shared" si="2"/>
        <v>192361</v>
      </c>
      <c r="L14" s="73">
        <f t="shared" si="2"/>
        <v>224360</v>
      </c>
      <c r="M14" s="73">
        <f t="shared" si="2"/>
        <v>416721</v>
      </c>
    </row>
    <row r="15" spans="1:13" s="5" customFormat="1" ht="56.25">
      <c r="A15" s="67"/>
      <c r="B15" s="67"/>
      <c r="C15" s="26" t="s">
        <v>25</v>
      </c>
      <c r="D15" s="12" t="s">
        <v>33</v>
      </c>
      <c r="E15" s="69"/>
      <c r="F15" s="70"/>
      <c r="G15" s="73">
        <v>0</v>
      </c>
      <c r="H15" s="37">
        <v>192361</v>
      </c>
      <c r="I15" s="73">
        <f>SUM(G15:H15)</f>
        <v>192361</v>
      </c>
      <c r="J15" s="37"/>
      <c r="K15" s="73">
        <f>SUM(I15:J15)</f>
        <v>192361</v>
      </c>
      <c r="L15" s="37">
        <v>224360</v>
      </c>
      <c r="M15" s="73">
        <f>SUM(K15:L15)</f>
        <v>416721</v>
      </c>
    </row>
    <row r="16" spans="1:13" s="2" customFormat="1" ht="26.25" customHeight="1">
      <c r="A16" s="9" t="s">
        <v>5</v>
      </c>
      <c r="B16" s="6"/>
      <c r="C16" s="16"/>
      <c r="D16" s="11" t="s">
        <v>6</v>
      </c>
      <c r="E16" s="21">
        <f aca="true" t="shared" si="3" ref="E16:M16">SUM(E17)</f>
        <v>153500</v>
      </c>
      <c r="F16" s="53">
        <f t="shared" si="3"/>
        <v>0</v>
      </c>
      <c r="G16" s="21">
        <f t="shared" si="3"/>
        <v>153500</v>
      </c>
      <c r="H16" s="53">
        <f t="shared" si="3"/>
        <v>0</v>
      </c>
      <c r="I16" s="21">
        <f t="shared" si="3"/>
        <v>153500</v>
      </c>
      <c r="J16" s="53">
        <f t="shared" si="3"/>
        <v>2211</v>
      </c>
      <c r="K16" s="21">
        <f t="shared" si="3"/>
        <v>155711</v>
      </c>
      <c r="L16" s="53">
        <f t="shared" si="3"/>
        <v>0</v>
      </c>
      <c r="M16" s="21">
        <f t="shared" si="3"/>
        <v>155711</v>
      </c>
    </row>
    <row r="17" spans="1:13" s="5" customFormat="1" ht="25.5" customHeight="1">
      <c r="A17" s="24"/>
      <c r="B17" s="24">
        <v>75011</v>
      </c>
      <c r="C17" s="25"/>
      <c r="D17" s="12" t="s">
        <v>7</v>
      </c>
      <c r="E17" s="38">
        <f aca="true" t="shared" si="4" ref="E17:M17">E18</f>
        <v>153500</v>
      </c>
      <c r="F17" s="39">
        <f t="shared" si="4"/>
        <v>0</v>
      </c>
      <c r="G17" s="38">
        <f t="shared" si="4"/>
        <v>153500</v>
      </c>
      <c r="H17" s="39">
        <f t="shared" si="4"/>
        <v>0</v>
      </c>
      <c r="I17" s="38">
        <f t="shared" si="4"/>
        <v>153500</v>
      </c>
      <c r="J17" s="39">
        <f t="shared" si="4"/>
        <v>2211</v>
      </c>
      <c r="K17" s="38">
        <f t="shared" si="4"/>
        <v>155711</v>
      </c>
      <c r="L17" s="39">
        <f t="shared" si="4"/>
        <v>0</v>
      </c>
      <c r="M17" s="38">
        <f t="shared" si="4"/>
        <v>155711</v>
      </c>
    </row>
    <row r="18" spans="1:13" s="5" customFormat="1" ht="56.25">
      <c r="A18" s="24"/>
      <c r="B18" s="35"/>
      <c r="C18" s="26" t="s">
        <v>25</v>
      </c>
      <c r="D18" s="12" t="s">
        <v>33</v>
      </c>
      <c r="E18" s="38">
        <v>153500</v>
      </c>
      <c r="F18" s="54">
        <v>0</v>
      </c>
      <c r="G18" s="52">
        <f>SUM(E18:F18)</f>
        <v>153500</v>
      </c>
      <c r="H18" s="54">
        <v>0</v>
      </c>
      <c r="I18" s="52">
        <f>SUM(G18:H18)</f>
        <v>153500</v>
      </c>
      <c r="J18" s="54">
        <v>2211</v>
      </c>
      <c r="K18" s="52">
        <f>SUM(I18:J18)</f>
        <v>155711</v>
      </c>
      <c r="L18" s="54">
        <v>0</v>
      </c>
      <c r="M18" s="52">
        <f>SUM(K18:L18)</f>
        <v>155711</v>
      </c>
    </row>
    <row r="19" spans="1:13" s="13" customFormat="1" ht="26.25" customHeight="1">
      <c r="A19" s="9">
        <v>754</v>
      </c>
      <c r="B19" s="10"/>
      <c r="C19" s="49"/>
      <c r="D19" s="11" t="s">
        <v>43</v>
      </c>
      <c r="E19" s="42">
        <f aca="true" t="shared" si="5" ref="E19:G20">SUM(E20)</f>
        <v>2500</v>
      </c>
      <c r="F19" s="57">
        <f t="shared" si="5"/>
        <v>0</v>
      </c>
      <c r="G19" s="42">
        <f t="shared" si="5"/>
        <v>2500</v>
      </c>
      <c r="H19" s="57">
        <f aca="true" t="shared" si="6" ref="H19:M20">SUM(H20)</f>
        <v>0</v>
      </c>
      <c r="I19" s="42">
        <f t="shared" si="6"/>
        <v>2500</v>
      </c>
      <c r="J19" s="57">
        <f t="shared" si="6"/>
        <v>0</v>
      </c>
      <c r="K19" s="42">
        <f t="shared" si="6"/>
        <v>2500</v>
      </c>
      <c r="L19" s="57">
        <f t="shared" si="6"/>
        <v>0</v>
      </c>
      <c r="M19" s="42">
        <f t="shared" si="6"/>
        <v>2500</v>
      </c>
    </row>
    <row r="20" spans="1:13" s="5" customFormat="1" ht="26.25" customHeight="1">
      <c r="A20" s="24"/>
      <c r="B20" s="35">
        <v>75414</v>
      </c>
      <c r="C20" s="26"/>
      <c r="D20" s="12" t="s">
        <v>44</v>
      </c>
      <c r="E20" s="38">
        <f t="shared" si="5"/>
        <v>2500</v>
      </c>
      <c r="F20" s="39">
        <f t="shared" si="5"/>
        <v>0</v>
      </c>
      <c r="G20" s="38">
        <f t="shared" si="5"/>
        <v>2500</v>
      </c>
      <c r="H20" s="39">
        <f t="shared" si="6"/>
        <v>0</v>
      </c>
      <c r="I20" s="38">
        <f t="shared" si="6"/>
        <v>2500</v>
      </c>
      <c r="J20" s="39">
        <f t="shared" si="6"/>
        <v>0</v>
      </c>
      <c r="K20" s="38">
        <f t="shared" si="6"/>
        <v>2500</v>
      </c>
      <c r="L20" s="39">
        <f t="shared" si="6"/>
        <v>0</v>
      </c>
      <c r="M20" s="38">
        <f t="shared" si="6"/>
        <v>2500</v>
      </c>
    </row>
    <row r="21" spans="1:13" s="5" customFormat="1" ht="56.25">
      <c r="A21" s="24"/>
      <c r="B21" s="35"/>
      <c r="C21" s="26">
        <v>2010</v>
      </c>
      <c r="D21" s="12" t="s">
        <v>33</v>
      </c>
      <c r="E21" s="38">
        <v>2500</v>
      </c>
      <c r="F21" s="54">
        <v>0</v>
      </c>
      <c r="G21" s="52">
        <f>SUM(E21:F21)</f>
        <v>2500</v>
      </c>
      <c r="H21" s="54">
        <v>0</v>
      </c>
      <c r="I21" s="52">
        <f>SUM(G21:H21)</f>
        <v>2500</v>
      </c>
      <c r="J21" s="54">
        <v>0</v>
      </c>
      <c r="K21" s="52">
        <f>SUM(I21:J21)</f>
        <v>2500</v>
      </c>
      <c r="L21" s="54">
        <v>0</v>
      </c>
      <c r="M21" s="52">
        <f>SUM(K21:L21)</f>
        <v>2500</v>
      </c>
    </row>
    <row r="22" spans="1:13" s="13" customFormat="1" ht="19.5" customHeight="1">
      <c r="A22" s="9">
        <v>801</v>
      </c>
      <c r="B22" s="10"/>
      <c r="C22" s="49"/>
      <c r="D22" s="11" t="s">
        <v>45</v>
      </c>
      <c r="E22" s="42">
        <f>SUM(E25)</f>
        <v>50986</v>
      </c>
      <c r="F22" s="57">
        <f>SUM(F25)</f>
        <v>0</v>
      </c>
      <c r="G22" s="42">
        <f aca="true" t="shared" si="7" ref="G22:M22">SUM(G25,G23)</f>
        <v>50986</v>
      </c>
      <c r="H22" s="42">
        <f t="shared" si="7"/>
        <v>141527</v>
      </c>
      <c r="I22" s="42">
        <f t="shared" si="7"/>
        <v>192513</v>
      </c>
      <c r="J22" s="42">
        <f t="shared" si="7"/>
        <v>0</v>
      </c>
      <c r="K22" s="42">
        <f t="shared" si="7"/>
        <v>192513</v>
      </c>
      <c r="L22" s="42">
        <f t="shared" si="7"/>
        <v>131195</v>
      </c>
      <c r="M22" s="42">
        <f t="shared" si="7"/>
        <v>323708</v>
      </c>
    </row>
    <row r="23" spans="1:13" s="5" customFormat="1" ht="19.5" customHeight="1">
      <c r="A23" s="24"/>
      <c r="B23" s="35">
        <v>80101</v>
      </c>
      <c r="C23" s="26"/>
      <c r="D23" s="12" t="s">
        <v>62</v>
      </c>
      <c r="E23" s="38"/>
      <c r="F23" s="39"/>
      <c r="G23" s="38">
        <f aca="true" t="shared" si="8" ref="G23:M23">SUM(G24)</f>
        <v>0</v>
      </c>
      <c r="H23" s="38">
        <f t="shared" si="8"/>
        <v>75670</v>
      </c>
      <c r="I23" s="38">
        <f t="shared" si="8"/>
        <v>75670</v>
      </c>
      <c r="J23" s="38">
        <f t="shared" si="8"/>
        <v>0</v>
      </c>
      <c r="K23" s="38">
        <f t="shared" si="8"/>
        <v>75670</v>
      </c>
      <c r="L23" s="38">
        <f t="shared" si="8"/>
        <v>0</v>
      </c>
      <c r="M23" s="38">
        <f t="shared" si="8"/>
        <v>75670</v>
      </c>
    </row>
    <row r="24" spans="1:13" s="5" customFormat="1" ht="33.75">
      <c r="A24" s="24"/>
      <c r="B24" s="35"/>
      <c r="C24" s="26">
        <v>2030</v>
      </c>
      <c r="D24" s="31" t="s">
        <v>34</v>
      </c>
      <c r="E24" s="38"/>
      <c r="F24" s="39"/>
      <c r="G24" s="38">
        <v>0</v>
      </c>
      <c r="H24" s="39">
        <v>75670</v>
      </c>
      <c r="I24" s="38">
        <f>SUM(G24:H24)</f>
        <v>75670</v>
      </c>
      <c r="J24" s="39"/>
      <c r="K24" s="38">
        <f>SUM(I24:J24)</f>
        <v>75670</v>
      </c>
      <c r="L24" s="39">
        <v>0</v>
      </c>
      <c r="M24" s="38">
        <f>SUM(K24:L24)</f>
        <v>75670</v>
      </c>
    </row>
    <row r="25" spans="1:13" s="5" customFormat="1" ht="19.5" customHeight="1">
      <c r="A25" s="24"/>
      <c r="B25" s="35">
        <v>80195</v>
      </c>
      <c r="C25" s="26"/>
      <c r="D25" s="12" t="s">
        <v>4</v>
      </c>
      <c r="E25" s="38">
        <f aca="true" t="shared" si="9" ref="E25:M25">SUM(E26)</f>
        <v>50986</v>
      </c>
      <c r="F25" s="39">
        <f t="shared" si="9"/>
        <v>0</v>
      </c>
      <c r="G25" s="38">
        <f t="shared" si="9"/>
        <v>50986</v>
      </c>
      <c r="H25" s="39">
        <f t="shared" si="9"/>
        <v>65857</v>
      </c>
      <c r="I25" s="38">
        <f t="shared" si="9"/>
        <v>116843</v>
      </c>
      <c r="J25" s="39">
        <f t="shared" si="9"/>
        <v>0</v>
      </c>
      <c r="K25" s="38">
        <f t="shared" si="9"/>
        <v>116843</v>
      </c>
      <c r="L25" s="39">
        <f t="shared" si="9"/>
        <v>131195</v>
      </c>
      <c r="M25" s="38">
        <f t="shared" si="9"/>
        <v>248038</v>
      </c>
    </row>
    <row r="26" spans="1:13" s="5" customFormat="1" ht="33" customHeight="1">
      <c r="A26" s="24"/>
      <c r="B26" s="35"/>
      <c r="C26" s="26">
        <v>2030</v>
      </c>
      <c r="D26" s="31" t="s">
        <v>34</v>
      </c>
      <c r="E26" s="38">
        <v>50986</v>
      </c>
      <c r="F26" s="54">
        <v>0</v>
      </c>
      <c r="G26" s="52">
        <f>SUM(E26:F26)</f>
        <v>50986</v>
      </c>
      <c r="H26" s="54">
        <v>65857</v>
      </c>
      <c r="I26" s="52">
        <f>SUM(G26:H26)</f>
        <v>116843</v>
      </c>
      <c r="J26" s="54"/>
      <c r="K26" s="52">
        <f>SUM(I26:J26)</f>
        <v>116843</v>
      </c>
      <c r="L26" s="54">
        <v>131195</v>
      </c>
      <c r="M26" s="52">
        <f>SUM(K26:L26)</f>
        <v>248038</v>
      </c>
    </row>
    <row r="27" spans="1:13" s="13" customFormat="1" ht="26.25" customHeight="1">
      <c r="A27" s="9" t="s">
        <v>22</v>
      </c>
      <c r="B27" s="10"/>
      <c r="C27" s="22"/>
      <c r="D27" s="11" t="s">
        <v>27</v>
      </c>
      <c r="E27" s="21">
        <f aca="true" t="shared" si="10" ref="E27:K27">SUM(E28,E31,E33,E36,E38,)</f>
        <v>8635600</v>
      </c>
      <c r="F27" s="53">
        <f t="shared" si="10"/>
        <v>165700</v>
      </c>
      <c r="G27" s="21">
        <f t="shared" si="10"/>
        <v>8801300</v>
      </c>
      <c r="H27" s="53">
        <f t="shared" si="10"/>
        <v>186250</v>
      </c>
      <c r="I27" s="21">
        <f t="shared" si="10"/>
        <v>8987550</v>
      </c>
      <c r="J27" s="53">
        <f t="shared" si="10"/>
        <v>225700</v>
      </c>
      <c r="K27" s="21">
        <f t="shared" si="10"/>
        <v>9213250</v>
      </c>
      <c r="L27" s="53">
        <f>SUM(L28,L31,L33,L36,L38,)</f>
        <v>444129</v>
      </c>
      <c r="M27" s="21">
        <f>SUM(M28,M31,M33,M36,M38,)</f>
        <v>9657379</v>
      </c>
    </row>
    <row r="28" spans="1:13" s="5" customFormat="1" ht="45">
      <c r="A28" s="24"/>
      <c r="B28" s="15">
        <v>85212</v>
      </c>
      <c r="C28" s="32"/>
      <c r="D28" s="31" t="s">
        <v>37</v>
      </c>
      <c r="E28" s="36">
        <f>SUM(E29)</f>
        <v>6416200</v>
      </c>
      <c r="F28" s="58">
        <f>SUM(F29)</f>
        <v>147200</v>
      </c>
      <c r="G28" s="36">
        <f>SUM(G29)</f>
        <v>6563400</v>
      </c>
      <c r="H28" s="58">
        <f>SUM(H29)</f>
        <v>0</v>
      </c>
      <c r="I28" s="36">
        <f>SUM(I29:I30)</f>
        <v>6563400</v>
      </c>
      <c r="J28" s="36">
        <f>SUM(J29:J30)</f>
        <v>52500</v>
      </c>
      <c r="K28" s="36">
        <f>SUM(K29:K30)</f>
        <v>6615900</v>
      </c>
      <c r="L28" s="36">
        <f>SUM(L29:L30)</f>
        <v>102500</v>
      </c>
      <c r="M28" s="36">
        <f>SUM(M29:M30)</f>
        <v>6718400</v>
      </c>
    </row>
    <row r="29" spans="1:13" s="5" customFormat="1" ht="56.25">
      <c r="A29" s="24"/>
      <c r="B29" s="15"/>
      <c r="C29" s="32">
        <v>2010</v>
      </c>
      <c r="D29" s="12" t="s">
        <v>33</v>
      </c>
      <c r="E29" s="36">
        <v>6416200</v>
      </c>
      <c r="F29" s="54">
        <v>147200</v>
      </c>
      <c r="G29" s="52">
        <f>SUM(E29:F29)</f>
        <v>6563400</v>
      </c>
      <c r="H29" s="54"/>
      <c r="I29" s="52">
        <f>SUM(G29:H29)</f>
        <v>6563400</v>
      </c>
      <c r="J29" s="54">
        <v>43500</v>
      </c>
      <c r="K29" s="52">
        <f>SUM(I29:J29)</f>
        <v>6606900</v>
      </c>
      <c r="L29" s="54">
        <v>102500</v>
      </c>
      <c r="M29" s="52">
        <f>SUM(K29:L29)</f>
        <v>6709400</v>
      </c>
    </row>
    <row r="30" spans="1:13" s="5" customFormat="1" ht="56.25">
      <c r="A30" s="24"/>
      <c r="B30" s="15"/>
      <c r="C30" s="32">
        <v>6310</v>
      </c>
      <c r="D30" s="12" t="s">
        <v>75</v>
      </c>
      <c r="E30" s="36"/>
      <c r="F30" s="54"/>
      <c r="G30" s="52"/>
      <c r="H30" s="54"/>
      <c r="I30" s="52">
        <v>0</v>
      </c>
      <c r="J30" s="54">
        <v>9000</v>
      </c>
      <c r="K30" s="52">
        <f>SUM(I30:J30)</f>
        <v>9000</v>
      </c>
      <c r="L30" s="54">
        <v>0</v>
      </c>
      <c r="M30" s="52">
        <f>SUM(K30:L30)</f>
        <v>9000</v>
      </c>
    </row>
    <row r="31" spans="1:13" s="5" customFormat="1" ht="45">
      <c r="A31" s="24"/>
      <c r="B31" s="35">
        <v>85213</v>
      </c>
      <c r="C31" s="32"/>
      <c r="D31" s="12" t="s">
        <v>26</v>
      </c>
      <c r="E31" s="36">
        <f aca="true" t="shared" si="11" ref="E31:M31">SUM(E32)</f>
        <v>71100</v>
      </c>
      <c r="F31" s="58">
        <f t="shared" si="11"/>
        <v>0</v>
      </c>
      <c r="G31" s="36">
        <f t="shared" si="11"/>
        <v>71100</v>
      </c>
      <c r="H31" s="58">
        <f t="shared" si="11"/>
        <v>0</v>
      </c>
      <c r="I31" s="36">
        <f t="shared" si="11"/>
        <v>71100</v>
      </c>
      <c r="J31" s="58">
        <f t="shared" si="11"/>
        <v>0</v>
      </c>
      <c r="K31" s="36">
        <f t="shared" si="11"/>
        <v>71100</v>
      </c>
      <c r="L31" s="58">
        <f t="shared" si="11"/>
        <v>-23300</v>
      </c>
      <c r="M31" s="36">
        <f t="shared" si="11"/>
        <v>47800</v>
      </c>
    </row>
    <row r="32" spans="1:13" s="5" customFormat="1" ht="56.25">
      <c r="A32" s="24"/>
      <c r="B32" s="35"/>
      <c r="C32" s="32">
        <v>2010</v>
      </c>
      <c r="D32" s="12" t="s">
        <v>33</v>
      </c>
      <c r="E32" s="36">
        <v>71100</v>
      </c>
      <c r="F32" s="54">
        <v>0</v>
      </c>
      <c r="G32" s="52">
        <f>SUM(E32:F32)</f>
        <v>71100</v>
      </c>
      <c r="H32" s="54">
        <v>0</v>
      </c>
      <c r="I32" s="52">
        <f>SUM(G32:H32)</f>
        <v>71100</v>
      </c>
      <c r="J32" s="54">
        <v>0</v>
      </c>
      <c r="K32" s="52">
        <f>SUM(I32:J32)</f>
        <v>71100</v>
      </c>
      <c r="L32" s="54">
        <v>-23300</v>
      </c>
      <c r="M32" s="52">
        <f>SUM(K32:L32)</f>
        <v>47800</v>
      </c>
    </row>
    <row r="33" spans="1:13" s="5" customFormat="1" ht="30.75" customHeight="1">
      <c r="A33" s="24"/>
      <c r="B33" s="24" t="s">
        <v>23</v>
      </c>
      <c r="C33" s="25"/>
      <c r="D33" s="12" t="s">
        <v>36</v>
      </c>
      <c r="E33" s="38">
        <f aca="true" t="shared" si="12" ref="E33:K33">SUM(E34:E35)</f>
        <v>1191500</v>
      </c>
      <c r="F33" s="39">
        <f t="shared" si="12"/>
        <v>18500</v>
      </c>
      <c r="G33" s="38">
        <f t="shared" si="12"/>
        <v>1210000</v>
      </c>
      <c r="H33" s="39">
        <f t="shared" si="12"/>
        <v>0</v>
      </c>
      <c r="I33" s="38">
        <f t="shared" si="12"/>
        <v>1210000</v>
      </c>
      <c r="J33" s="39">
        <f t="shared" si="12"/>
        <v>0</v>
      </c>
      <c r="K33" s="38">
        <f t="shared" si="12"/>
        <v>1210000</v>
      </c>
      <c r="L33" s="39">
        <f>SUM(L34:L35)</f>
        <v>149500</v>
      </c>
      <c r="M33" s="38">
        <f>SUM(M34:M35)</f>
        <v>1359500</v>
      </c>
    </row>
    <row r="34" spans="1:13" s="5" customFormat="1" ht="56.25">
      <c r="A34" s="24"/>
      <c r="B34" s="24"/>
      <c r="C34" s="25">
        <v>2010</v>
      </c>
      <c r="D34" s="12" t="s">
        <v>35</v>
      </c>
      <c r="E34" s="38">
        <v>482100</v>
      </c>
      <c r="F34" s="54">
        <v>7900</v>
      </c>
      <c r="G34" s="52">
        <f>SUM(E34:F34)</f>
        <v>490000</v>
      </c>
      <c r="H34" s="54"/>
      <c r="I34" s="52">
        <f>SUM(G34:H34)</f>
        <v>490000</v>
      </c>
      <c r="J34" s="54"/>
      <c r="K34" s="52">
        <f>SUM(I34:J34)</f>
        <v>490000</v>
      </c>
      <c r="L34" s="54">
        <v>149500</v>
      </c>
      <c r="M34" s="52">
        <f>SUM(K34:L34)</f>
        <v>639500</v>
      </c>
    </row>
    <row r="35" spans="1:13" s="5" customFormat="1" ht="33.75">
      <c r="A35" s="24"/>
      <c r="B35" s="24"/>
      <c r="C35" s="25">
        <v>2030</v>
      </c>
      <c r="D35" s="31" t="s">
        <v>34</v>
      </c>
      <c r="E35" s="38">
        <v>709400</v>
      </c>
      <c r="F35" s="54">
        <v>10600</v>
      </c>
      <c r="G35" s="52">
        <f>SUM(E35:F35)</f>
        <v>720000</v>
      </c>
      <c r="H35" s="54"/>
      <c r="I35" s="52">
        <f>SUM(G35:H35)</f>
        <v>720000</v>
      </c>
      <c r="J35" s="54"/>
      <c r="K35" s="52">
        <f>SUM(I35:J35)</f>
        <v>720000</v>
      </c>
      <c r="L35" s="54">
        <v>0</v>
      </c>
      <c r="M35" s="52">
        <f>SUM(K35:L35)</f>
        <v>720000</v>
      </c>
    </row>
    <row r="36" spans="1:13" s="5" customFormat="1" ht="26.25" customHeight="1">
      <c r="A36" s="24"/>
      <c r="B36" s="24" t="s">
        <v>24</v>
      </c>
      <c r="C36" s="26"/>
      <c r="D36" s="12" t="s">
        <v>8</v>
      </c>
      <c r="E36" s="38">
        <f aca="true" t="shared" si="13" ref="E36:M36">E37</f>
        <v>555600</v>
      </c>
      <c r="F36" s="39">
        <f t="shared" si="13"/>
        <v>0</v>
      </c>
      <c r="G36" s="38">
        <f t="shared" si="13"/>
        <v>555600</v>
      </c>
      <c r="H36" s="39">
        <f t="shared" si="13"/>
        <v>13050</v>
      </c>
      <c r="I36" s="38">
        <f t="shared" si="13"/>
        <v>568650</v>
      </c>
      <c r="J36" s="39">
        <f t="shared" si="13"/>
        <v>0</v>
      </c>
      <c r="K36" s="38">
        <f t="shared" si="13"/>
        <v>568650</v>
      </c>
      <c r="L36" s="39">
        <f t="shared" si="13"/>
        <v>119829</v>
      </c>
      <c r="M36" s="38">
        <f t="shared" si="13"/>
        <v>688479</v>
      </c>
    </row>
    <row r="37" spans="1:13" s="5" customFormat="1" ht="45">
      <c r="A37" s="24"/>
      <c r="B37" s="24"/>
      <c r="C37" s="26">
        <v>2030</v>
      </c>
      <c r="D37" s="31" t="s">
        <v>30</v>
      </c>
      <c r="E37" s="38">
        <v>555600</v>
      </c>
      <c r="F37" s="54">
        <v>0</v>
      </c>
      <c r="G37" s="52">
        <f>SUM(E37:F37)</f>
        <v>555600</v>
      </c>
      <c r="H37" s="54">
        <v>13050</v>
      </c>
      <c r="I37" s="52">
        <f>SUM(G37:H37)</f>
        <v>568650</v>
      </c>
      <c r="J37" s="54"/>
      <c r="K37" s="52">
        <f>SUM(I37:J37)</f>
        <v>568650</v>
      </c>
      <c r="L37" s="54">
        <v>119829</v>
      </c>
      <c r="M37" s="52">
        <f>SUM(K37:L37)</f>
        <v>688479</v>
      </c>
    </row>
    <row r="38" spans="1:13" s="5" customFormat="1" ht="26.25" customHeight="1">
      <c r="A38" s="24"/>
      <c r="B38" s="24">
        <v>85295</v>
      </c>
      <c r="C38" s="25"/>
      <c r="D38" s="31" t="s">
        <v>4</v>
      </c>
      <c r="E38" s="38">
        <f aca="true" t="shared" si="14" ref="E38:M38">SUM(E39)</f>
        <v>401200</v>
      </c>
      <c r="F38" s="39">
        <f t="shared" si="14"/>
        <v>0</v>
      </c>
      <c r="G38" s="38">
        <f t="shared" si="14"/>
        <v>401200</v>
      </c>
      <c r="H38" s="39">
        <f t="shared" si="14"/>
        <v>173200</v>
      </c>
      <c r="I38" s="38">
        <f t="shared" si="14"/>
        <v>574400</v>
      </c>
      <c r="J38" s="39">
        <f t="shared" si="14"/>
        <v>173200</v>
      </c>
      <c r="K38" s="38">
        <f t="shared" si="14"/>
        <v>747600</v>
      </c>
      <c r="L38" s="39">
        <f t="shared" si="14"/>
        <v>95600</v>
      </c>
      <c r="M38" s="38">
        <f t="shared" si="14"/>
        <v>843200</v>
      </c>
    </row>
    <row r="39" spans="1:13" s="5" customFormat="1" ht="33.75">
      <c r="A39" s="24"/>
      <c r="B39" s="24"/>
      <c r="C39" s="26">
        <v>2030</v>
      </c>
      <c r="D39" s="31" t="s">
        <v>34</v>
      </c>
      <c r="E39" s="38">
        <v>401200</v>
      </c>
      <c r="F39" s="54">
        <v>0</v>
      </c>
      <c r="G39" s="52">
        <f>SUM(E39:F39)</f>
        <v>401200</v>
      </c>
      <c r="H39" s="54">
        <v>173200</v>
      </c>
      <c r="I39" s="52">
        <f>SUM(G39:H39)</f>
        <v>574400</v>
      </c>
      <c r="J39" s="54">
        <v>173200</v>
      </c>
      <c r="K39" s="52">
        <f>SUM(I39:J39)</f>
        <v>747600</v>
      </c>
      <c r="L39" s="54">
        <v>95600</v>
      </c>
      <c r="M39" s="52">
        <f>SUM(K39:L39)</f>
        <v>843200</v>
      </c>
    </row>
    <row r="40" spans="1:13" s="13" customFormat="1" ht="24" customHeight="1">
      <c r="A40" s="9">
        <v>854</v>
      </c>
      <c r="B40" s="9"/>
      <c r="C40" s="26"/>
      <c r="D40" s="7" t="s">
        <v>63</v>
      </c>
      <c r="E40" s="42"/>
      <c r="F40" s="78"/>
      <c r="G40" s="79">
        <f aca="true" t="shared" si="15" ref="G40:M41">SUM(G41)</f>
        <v>0</v>
      </c>
      <c r="H40" s="79">
        <f t="shared" si="15"/>
        <v>253074</v>
      </c>
      <c r="I40" s="79">
        <f t="shared" si="15"/>
        <v>253074</v>
      </c>
      <c r="J40" s="79">
        <f t="shared" si="15"/>
        <v>0</v>
      </c>
      <c r="K40" s="79">
        <f t="shared" si="15"/>
        <v>253074</v>
      </c>
      <c r="L40" s="79">
        <f t="shared" si="15"/>
        <v>306058</v>
      </c>
      <c r="M40" s="79">
        <f t="shared" si="15"/>
        <v>559132</v>
      </c>
    </row>
    <row r="41" spans="1:13" s="5" customFormat="1" ht="21.75" customHeight="1">
      <c r="A41" s="24"/>
      <c r="B41" s="24">
        <v>85415</v>
      </c>
      <c r="C41" s="26"/>
      <c r="D41" s="31" t="s">
        <v>64</v>
      </c>
      <c r="E41" s="38"/>
      <c r="F41" s="54"/>
      <c r="G41" s="52">
        <f t="shared" si="15"/>
        <v>0</v>
      </c>
      <c r="H41" s="52">
        <f t="shared" si="15"/>
        <v>253074</v>
      </c>
      <c r="I41" s="52">
        <f t="shared" si="15"/>
        <v>253074</v>
      </c>
      <c r="J41" s="52">
        <f t="shared" si="15"/>
        <v>0</v>
      </c>
      <c r="K41" s="52">
        <f t="shared" si="15"/>
        <v>253074</v>
      </c>
      <c r="L41" s="52">
        <f t="shared" si="15"/>
        <v>306058</v>
      </c>
      <c r="M41" s="52">
        <f t="shared" si="15"/>
        <v>559132</v>
      </c>
    </row>
    <row r="42" spans="1:13" s="5" customFormat="1" ht="33.75">
      <c r="A42" s="24"/>
      <c r="B42" s="24"/>
      <c r="C42" s="89">
        <v>2030</v>
      </c>
      <c r="D42" s="31" t="s">
        <v>34</v>
      </c>
      <c r="E42" s="38"/>
      <c r="F42" s="54"/>
      <c r="G42" s="52">
        <v>0</v>
      </c>
      <c r="H42" s="54">
        <v>253074</v>
      </c>
      <c r="I42" s="52">
        <f>SUM(G42:H42)</f>
        <v>253074</v>
      </c>
      <c r="J42" s="54"/>
      <c r="K42" s="52">
        <f>SUM(I42:J42)</f>
        <v>253074</v>
      </c>
      <c r="L42" s="54">
        <v>306058</v>
      </c>
      <c r="M42" s="52">
        <f>SUM(K42:L42)</f>
        <v>559132</v>
      </c>
    </row>
    <row r="43" spans="1:13" s="5" customFormat="1" ht="25.5" customHeight="1">
      <c r="A43" s="46"/>
      <c r="B43" s="90"/>
      <c r="C43" s="91"/>
      <c r="D43" s="94" t="s">
        <v>9</v>
      </c>
      <c r="E43" s="42">
        <f>SUM(E27,E22,E19,E16,)</f>
        <v>8842586</v>
      </c>
      <c r="F43" s="57">
        <f>SUM(F27,F22,F19,F16,)</f>
        <v>165700</v>
      </c>
      <c r="G43" s="42">
        <f aca="true" t="shared" si="16" ref="G43:M43">SUM(G27,G22,G19,G16,G13,G40)</f>
        <v>9008286</v>
      </c>
      <c r="H43" s="42">
        <f t="shared" si="16"/>
        <v>773212</v>
      </c>
      <c r="I43" s="42">
        <f t="shared" si="16"/>
        <v>9781498</v>
      </c>
      <c r="J43" s="42">
        <f t="shared" si="16"/>
        <v>227911</v>
      </c>
      <c r="K43" s="42">
        <f t="shared" si="16"/>
        <v>10009409</v>
      </c>
      <c r="L43" s="42">
        <f t="shared" si="16"/>
        <v>1105742</v>
      </c>
      <c r="M43" s="42">
        <f t="shared" si="16"/>
        <v>11115151</v>
      </c>
    </row>
    <row r="44" spans="1:3" ht="12.75">
      <c r="A44" s="17"/>
      <c r="B44" s="92"/>
      <c r="C44" s="91"/>
    </row>
    <row r="45" spans="2:3" ht="12.75">
      <c r="B45" s="93"/>
      <c r="C45" s="90"/>
    </row>
    <row r="46" ht="12.75">
      <c r="C46" s="17"/>
    </row>
    <row r="47" ht="12.75">
      <c r="E47" s="43"/>
    </row>
  </sheetData>
  <sheetProtection/>
  <mergeCells count="3">
    <mergeCell ref="A5:M5"/>
    <mergeCell ref="A6:M6"/>
    <mergeCell ref="A11:M11"/>
  </mergeCells>
  <printOptions horizontalCentered="1"/>
  <pageMargins left="0.7086614173228347" right="0.5118110236220472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G97"/>
  <sheetViews>
    <sheetView zoomScalePageLayoutView="0" workbookViewId="0" topLeftCell="A1">
      <selection activeCell="Z8" sqref="Z8"/>
    </sheetView>
  </sheetViews>
  <sheetFormatPr defaultColWidth="9.00390625" defaultRowHeight="12.75"/>
  <cols>
    <col min="1" max="1" width="5.125" style="2" customWidth="1"/>
    <col min="2" max="2" width="7.125" style="2" bestFit="1" customWidth="1"/>
    <col min="3" max="3" width="4.375" style="2" bestFit="1" customWidth="1"/>
    <col min="4" max="4" width="27.875" style="2" customWidth="1"/>
    <col min="5" max="6" width="11.25390625" style="0" hidden="1" customWidth="1"/>
    <col min="7" max="7" width="10.00390625" style="0" hidden="1" customWidth="1"/>
    <col min="8" max="8" width="10.625" style="0" hidden="1" customWidth="1"/>
    <col min="9" max="10" width="11.25390625" style="0" hidden="1" customWidth="1"/>
    <col min="11" max="12" width="10.00390625" style="0" hidden="1" customWidth="1"/>
    <col min="13" max="14" width="11.25390625" style="0" hidden="1" customWidth="1"/>
    <col min="15" max="16" width="10.00390625" style="0" hidden="1" customWidth="1"/>
    <col min="17" max="18" width="11.25390625" style="0" bestFit="1" customWidth="1"/>
    <col min="19" max="19" width="10.00390625" style="0" customWidth="1"/>
    <col min="20" max="20" width="10.00390625" style="0" bestFit="1" customWidth="1"/>
    <col min="21" max="22" width="11.25390625" style="0" bestFit="1" customWidth="1"/>
  </cols>
  <sheetData>
    <row r="1" spans="1:22" ht="35.25" customHeight="1">
      <c r="A1" s="119" t="s">
        <v>74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</row>
    <row r="2" spans="1:22" s="5" customFormat="1" ht="36" customHeight="1">
      <c r="A2" s="123" t="s">
        <v>0</v>
      </c>
      <c r="B2" s="123" t="s">
        <v>1</v>
      </c>
      <c r="C2" s="123" t="s">
        <v>2</v>
      </c>
      <c r="D2" s="123" t="s">
        <v>3</v>
      </c>
      <c r="E2" s="121" t="s">
        <v>55</v>
      </c>
      <c r="F2" s="122"/>
      <c r="G2" s="121" t="s">
        <v>54</v>
      </c>
      <c r="H2" s="122"/>
      <c r="I2" s="124" t="s">
        <v>71</v>
      </c>
      <c r="J2" s="125"/>
      <c r="K2" s="124" t="s">
        <v>70</v>
      </c>
      <c r="L2" s="125"/>
      <c r="M2" s="124" t="s">
        <v>67</v>
      </c>
      <c r="N2" s="125"/>
      <c r="O2" s="124" t="s">
        <v>72</v>
      </c>
      <c r="P2" s="125"/>
      <c r="Q2" s="124" t="s">
        <v>73</v>
      </c>
      <c r="R2" s="125"/>
      <c r="S2" s="124" t="s">
        <v>81</v>
      </c>
      <c r="T2" s="125"/>
      <c r="U2" s="124" t="s">
        <v>82</v>
      </c>
      <c r="V2" s="125"/>
    </row>
    <row r="3" spans="1:22" s="5" customFormat="1" ht="15" customHeight="1">
      <c r="A3" s="123"/>
      <c r="B3" s="123"/>
      <c r="C3" s="123"/>
      <c r="D3" s="123"/>
      <c r="E3" s="80" t="s">
        <v>38</v>
      </c>
      <c r="F3" s="80" t="s">
        <v>39</v>
      </c>
      <c r="G3" s="80" t="s">
        <v>38</v>
      </c>
      <c r="H3" s="80" t="s">
        <v>39</v>
      </c>
      <c r="I3" s="80" t="s">
        <v>38</v>
      </c>
      <c r="J3" s="80" t="s">
        <v>39</v>
      </c>
      <c r="K3" s="80" t="s">
        <v>38</v>
      </c>
      <c r="L3" s="80" t="s">
        <v>39</v>
      </c>
      <c r="M3" s="80" t="s">
        <v>38</v>
      </c>
      <c r="N3" s="80" t="s">
        <v>39</v>
      </c>
      <c r="O3" s="80" t="s">
        <v>38</v>
      </c>
      <c r="P3" s="80" t="s">
        <v>39</v>
      </c>
      <c r="Q3" s="80" t="s">
        <v>38</v>
      </c>
      <c r="R3" s="80" t="s">
        <v>39</v>
      </c>
      <c r="S3" s="80" t="s">
        <v>38</v>
      </c>
      <c r="T3" s="80" t="s">
        <v>39</v>
      </c>
      <c r="U3" s="80" t="s">
        <v>38</v>
      </c>
      <c r="V3" s="80" t="s">
        <v>39</v>
      </c>
    </row>
    <row r="4" spans="1:22" s="59" customFormat="1" ht="25.5" customHeight="1">
      <c r="A4" s="8" t="s">
        <v>59</v>
      </c>
      <c r="B4" s="74"/>
      <c r="C4" s="50"/>
      <c r="D4" s="7" t="s">
        <v>61</v>
      </c>
      <c r="E4" s="84"/>
      <c r="F4" s="84"/>
      <c r="G4" s="84"/>
      <c r="H4" s="84"/>
      <c r="I4" s="14">
        <f aca="true" t="shared" si="0" ref="I4:V4">SUM(I5)</f>
        <v>0</v>
      </c>
      <c r="J4" s="14">
        <f t="shared" si="0"/>
        <v>0</v>
      </c>
      <c r="K4" s="14">
        <f t="shared" si="0"/>
        <v>0</v>
      </c>
      <c r="L4" s="14">
        <f t="shared" si="0"/>
        <v>192361</v>
      </c>
      <c r="M4" s="14">
        <f t="shared" si="0"/>
        <v>0</v>
      </c>
      <c r="N4" s="14">
        <f t="shared" si="0"/>
        <v>192361</v>
      </c>
      <c r="O4" s="14">
        <f t="shared" si="0"/>
        <v>0</v>
      </c>
      <c r="P4" s="14">
        <f t="shared" si="0"/>
        <v>0</v>
      </c>
      <c r="Q4" s="14">
        <f t="shared" si="0"/>
        <v>0</v>
      </c>
      <c r="R4" s="14">
        <f t="shared" si="0"/>
        <v>192361</v>
      </c>
      <c r="S4" s="14">
        <f t="shared" si="0"/>
        <v>0</v>
      </c>
      <c r="T4" s="14">
        <f t="shared" si="0"/>
        <v>224360</v>
      </c>
      <c r="U4" s="14">
        <f t="shared" si="0"/>
        <v>0</v>
      </c>
      <c r="V4" s="14">
        <f t="shared" si="0"/>
        <v>416721</v>
      </c>
    </row>
    <row r="5" spans="1:22" s="108" customFormat="1" ht="24.75" customHeight="1">
      <c r="A5" s="106"/>
      <c r="B5" s="95" t="s">
        <v>60</v>
      </c>
      <c r="C5" s="97"/>
      <c r="D5" s="98" t="s">
        <v>4</v>
      </c>
      <c r="E5" s="107"/>
      <c r="F5" s="107"/>
      <c r="G5" s="107"/>
      <c r="H5" s="107"/>
      <c r="I5" s="99">
        <f aca="true" t="shared" si="1" ref="I5:N5">SUM(I6:I9)</f>
        <v>0</v>
      </c>
      <c r="J5" s="99">
        <f t="shared" si="1"/>
        <v>0</v>
      </c>
      <c r="K5" s="99">
        <f t="shared" si="1"/>
        <v>0</v>
      </c>
      <c r="L5" s="99">
        <f t="shared" si="1"/>
        <v>192361</v>
      </c>
      <c r="M5" s="99">
        <f t="shared" si="1"/>
        <v>0</v>
      </c>
      <c r="N5" s="99">
        <f t="shared" si="1"/>
        <v>192361</v>
      </c>
      <c r="O5" s="99">
        <f>SUM(O6:O9)</f>
        <v>0</v>
      </c>
      <c r="P5" s="99">
        <f>SUM(P6:P9)</f>
        <v>0</v>
      </c>
      <c r="Q5" s="99">
        <f aca="true" t="shared" si="2" ref="Q5:V5">SUM(Q6:Q10)</f>
        <v>0</v>
      </c>
      <c r="R5" s="99">
        <f t="shared" si="2"/>
        <v>192361</v>
      </c>
      <c r="S5" s="99">
        <f t="shared" si="2"/>
        <v>0</v>
      </c>
      <c r="T5" s="99">
        <f t="shared" si="2"/>
        <v>224360</v>
      </c>
      <c r="U5" s="99">
        <f t="shared" si="2"/>
        <v>0</v>
      </c>
      <c r="V5" s="99">
        <f t="shared" si="2"/>
        <v>416721</v>
      </c>
    </row>
    <row r="6" spans="1:22" s="83" customFormat="1" ht="24.75" customHeight="1">
      <c r="A6" s="81"/>
      <c r="B6" s="28"/>
      <c r="C6" s="30">
        <v>4210</v>
      </c>
      <c r="D6" s="3" t="s">
        <v>17</v>
      </c>
      <c r="E6" s="82"/>
      <c r="F6" s="82"/>
      <c r="G6" s="82"/>
      <c r="H6" s="82"/>
      <c r="I6" s="37">
        <v>0</v>
      </c>
      <c r="J6" s="37">
        <v>0</v>
      </c>
      <c r="K6" s="37">
        <v>0</v>
      </c>
      <c r="L6" s="37">
        <v>772</v>
      </c>
      <c r="M6" s="37">
        <f aca="true" t="shared" si="3" ref="M6:N9">SUM(I6,K6)</f>
        <v>0</v>
      </c>
      <c r="N6" s="37">
        <f t="shared" si="3"/>
        <v>772</v>
      </c>
      <c r="O6" s="37"/>
      <c r="P6" s="37"/>
      <c r="Q6" s="37">
        <f aca="true" t="shared" si="4" ref="Q6:R9">SUM(M6,O6)</f>
        <v>0</v>
      </c>
      <c r="R6" s="37">
        <f t="shared" si="4"/>
        <v>772</v>
      </c>
      <c r="S6" s="37">
        <v>0</v>
      </c>
      <c r="T6" s="37">
        <v>900</v>
      </c>
      <c r="U6" s="37">
        <f aca="true" t="shared" si="5" ref="U6:V9">SUM(Q6,S6)</f>
        <v>0</v>
      </c>
      <c r="V6" s="37">
        <f t="shared" si="5"/>
        <v>1672</v>
      </c>
    </row>
    <row r="7" spans="1:22" s="83" customFormat="1" ht="24.75" customHeight="1">
      <c r="A7" s="81"/>
      <c r="B7" s="81"/>
      <c r="C7" s="30">
        <v>4300</v>
      </c>
      <c r="D7" s="31" t="s">
        <v>65</v>
      </c>
      <c r="E7" s="82"/>
      <c r="F7" s="82"/>
      <c r="G7" s="82"/>
      <c r="H7" s="82"/>
      <c r="I7" s="37">
        <v>0</v>
      </c>
      <c r="J7" s="37">
        <v>0</v>
      </c>
      <c r="K7" s="37">
        <v>0</v>
      </c>
      <c r="L7" s="37">
        <v>1000</v>
      </c>
      <c r="M7" s="37">
        <f t="shared" si="3"/>
        <v>0</v>
      </c>
      <c r="N7" s="37">
        <f t="shared" si="3"/>
        <v>1000</v>
      </c>
      <c r="O7" s="37"/>
      <c r="P7" s="37"/>
      <c r="Q7" s="37">
        <f t="shared" si="4"/>
        <v>0</v>
      </c>
      <c r="R7" s="37">
        <f t="shared" si="4"/>
        <v>1000</v>
      </c>
      <c r="S7" s="37">
        <v>0</v>
      </c>
      <c r="T7" s="37">
        <v>2599</v>
      </c>
      <c r="U7" s="37">
        <f t="shared" si="5"/>
        <v>0</v>
      </c>
      <c r="V7" s="37">
        <f t="shared" si="5"/>
        <v>3599</v>
      </c>
    </row>
    <row r="8" spans="1:22" s="83" customFormat="1" ht="27" customHeight="1">
      <c r="A8" s="81"/>
      <c r="B8" s="81"/>
      <c r="C8" s="30">
        <v>4430</v>
      </c>
      <c r="D8" s="31" t="s">
        <v>18</v>
      </c>
      <c r="E8" s="82"/>
      <c r="F8" s="82"/>
      <c r="G8" s="82"/>
      <c r="H8" s="82"/>
      <c r="I8" s="37">
        <v>0</v>
      </c>
      <c r="J8" s="37">
        <v>0</v>
      </c>
      <c r="K8" s="37">
        <v>0</v>
      </c>
      <c r="L8" s="37">
        <v>188589</v>
      </c>
      <c r="M8" s="37">
        <f t="shared" si="3"/>
        <v>0</v>
      </c>
      <c r="N8" s="37">
        <f t="shared" si="3"/>
        <v>188589</v>
      </c>
      <c r="O8" s="37"/>
      <c r="P8" s="37"/>
      <c r="Q8" s="37">
        <f t="shared" si="4"/>
        <v>0</v>
      </c>
      <c r="R8" s="37">
        <f t="shared" si="4"/>
        <v>188589</v>
      </c>
      <c r="S8" s="37">
        <v>0</v>
      </c>
      <c r="T8" s="37">
        <v>219961</v>
      </c>
      <c r="U8" s="37">
        <f t="shared" si="5"/>
        <v>0</v>
      </c>
      <c r="V8" s="37">
        <f t="shared" si="5"/>
        <v>408550</v>
      </c>
    </row>
    <row r="9" spans="1:22" s="83" customFormat="1" ht="33.75">
      <c r="A9" s="81"/>
      <c r="B9" s="81"/>
      <c r="C9" s="30">
        <v>4740</v>
      </c>
      <c r="D9" s="31" t="s">
        <v>66</v>
      </c>
      <c r="E9" s="82"/>
      <c r="F9" s="82"/>
      <c r="G9" s="82"/>
      <c r="H9" s="82"/>
      <c r="I9" s="37">
        <v>0</v>
      </c>
      <c r="J9" s="37">
        <v>0</v>
      </c>
      <c r="K9" s="37">
        <v>0</v>
      </c>
      <c r="L9" s="37">
        <v>2000</v>
      </c>
      <c r="M9" s="37">
        <f t="shared" si="3"/>
        <v>0</v>
      </c>
      <c r="N9" s="37">
        <f t="shared" si="3"/>
        <v>2000</v>
      </c>
      <c r="O9" s="37"/>
      <c r="P9" s="37"/>
      <c r="Q9" s="37">
        <f t="shared" si="4"/>
        <v>0</v>
      </c>
      <c r="R9" s="37">
        <f t="shared" si="4"/>
        <v>2000</v>
      </c>
      <c r="S9" s="37">
        <v>0</v>
      </c>
      <c r="T9" s="37">
        <v>300</v>
      </c>
      <c r="U9" s="37">
        <f t="shared" si="5"/>
        <v>0</v>
      </c>
      <c r="V9" s="37">
        <f t="shared" si="5"/>
        <v>2300</v>
      </c>
    </row>
    <row r="10" spans="1:22" s="83" customFormat="1" ht="26.25" customHeight="1">
      <c r="A10" s="81"/>
      <c r="B10" s="81"/>
      <c r="C10" s="30">
        <v>4750</v>
      </c>
      <c r="D10" s="31" t="s">
        <v>68</v>
      </c>
      <c r="E10" s="82"/>
      <c r="F10" s="82"/>
      <c r="G10" s="82"/>
      <c r="H10" s="82"/>
      <c r="I10" s="37"/>
      <c r="J10" s="37"/>
      <c r="K10" s="37"/>
      <c r="L10" s="37"/>
      <c r="M10" s="37"/>
      <c r="N10" s="37"/>
      <c r="O10" s="37"/>
      <c r="P10" s="37"/>
      <c r="Q10" s="37">
        <v>0</v>
      </c>
      <c r="R10" s="37">
        <v>0</v>
      </c>
      <c r="S10" s="37">
        <v>0</v>
      </c>
      <c r="T10" s="37">
        <v>600</v>
      </c>
      <c r="U10" s="37">
        <v>0</v>
      </c>
      <c r="V10" s="37">
        <f>SUM(R10,T10)</f>
        <v>600</v>
      </c>
    </row>
    <row r="11" spans="1:22" s="5" customFormat="1" ht="24.75" customHeight="1">
      <c r="A11" s="8" t="s">
        <v>5</v>
      </c>
      <c r="B11" s="1"/>
      <c r="C11" s="4"/>
      <c r="D11" s="7" t="s">
        <v>6</v>
      </c>
      <c r="E11" s="14">
        <f aca="true" t="shared" si="6" ref="E11:V11">SUM(E12)</f>
        <v>0</v>
      </c>
      <c r="F11" s="14">
        <f t="shared" si="6"/>
        <v>153500</v>
      </c>
      <c r="G11" s="14">
        <f t="shared" si="6"/>
        <v>0</v>
      </c>
      <c r="H11" s="14">
        <f t="shared" si="6"/>
        <v>0</v>
      </c>
      <c r="I11" s="14">
        <f t="shared" si="6"/>
        <v>0</v>
      </c>
      <c r="J11" s="14">
        <f t="shared" si="6"/>
        <v>153500</v>
      </c>
      <c r="K11" s="14">
        <f t="shared" si="6"/>
        <v>0</v>
      </c>
      <c r="L11" s="14">
        <f t="shared" si="6"/>
        <v>0</v>
      </c>
      <c r="M11" s="14">
        <f t="shared" si="6"/>
        <v>0</v>
      </c>
      <c r="N11" s="14">
        <f t="shared" si="6"/>
        <v>153500</v>
      </c>
      <c r="O11" s="14">
        <f t="shared" si="6"/>
        <v>0</v>
      </c>
      <c r="P11" s="14">
        <f t="shared" si="6"/>
        <v>2211</v>
      </c>
      <c r="Q11" s="14">
        <f t="shared" si="6"/>
        <v>0</v>
      </c>
      <c r="R11" s="14">
        <f t="shared" si="6"/>
        <v>155711</v>
      </c>
      <c r="S11" s="14">
        <f t="shared" si="6"/>
        <v>0</v>
      </c>
      <c r="T11" s="14">
        <f t="shared" si="6"/>
        <v>0</v>
      </c>
      <c r="U11" s="14">
        <f t="shared" si="6"/>
        <v>0</v>
      </c>
      <c r="V11" s="14">
        <f t="shared" si="6"/>
        <v>155711</v>
      </c>
    </row>
    <row r="12" spans="1:22" s="100" customFormat="1" ht="24.75" customHeight="1">
      <c r="A12" s="95"/>
      <c r="B12" s="95">
        <v>75011</v>
      </c>
      <c r="C12" s="105"/>
      <c r="D12" s="98" t="s">
        <v>7</v>
      </c>
      <c r="E12" s="99">
        <f aca="true" t="shared" si="7" ref="E12:J12">SUM(E13:E17)</f>
        <v>0</v>
      </c>
      <c r="F12" s="99">
        <f t="shared" si="7"/>
        <v>153500</v>
      </c>
      <c r="G12" s="99">
        <f t="shared" si="7"/>
        <v>0</v>
      </c>
      <c r="H12" s="99">
        <f t="shared" si="7"/>
        <v>0</v>
      </c>
      <c r="I12" s="99">
        <f t="shared" si="7"/>
        <v>0</v>
      </c>
      <c r="J12" s="99">
        <f t="shared" si="7"/>
        <v>153500</v>
      </c>
      <c r="K12" s="99">
        <f aca="true" t="shared" si="8" ref="K12:R12">SUM(K13:K17)</f>
        <v>0</v>
      </c>
      <c r="L12" s="99">
        <f t="shared" si="8"/>
        <v>0</v>
      </c>
      <c r="M12" s="99">
        <f t="shared" si="8"/>
        <v>0</v>
      </c>
      <c r="N12" s="99">
        <f t="shared" si="8"/>
        <v>153500</v>
      </c>
      <c r="O12" s="99">
        <f t="shared" si="8"/>
        <v>0</v>
      </c>
      <c r="P12" s="99">
        <f t="shared" si="8"/>
        <v>2211</v>
      </c>
      <c r="Q12" s="99">
        <f t="shared" si="8"/>
        <v>0</v>
      </c>
      <c r="R12" s="99">
        <f t="shared" si="8"/>
        <v>155711</v>
      </c>
      <c r="S12" s="99">
        <f>SUM(S13:S17)</f>
        <v>0</v>
      </c>
      <c r="T12" s="99">
        <f>SUM(T13:T17)</f>
        <v>0</v>
      </c>
      <c r="U12" s="99">
        <f>SUM(U13:U17)</f>
        <v>0</v>
      </c>
      <c r="V12" s="99">
        <f>SUM(V13:V17)</f>
        <v>155711</v>
      </c>
    </row>
    <row r="13" spans="1:22" s="5" customFormat="1" ht="21.75" customHeight="1">
      <c r="A13" s="28"/>
      <c r="B13" s="15"/>
      <c r="C13" s="29">
        <v>4010</v>
      </c>
      <c r="D13" s="31" t="s">
        <v>11</v>
      </c>
      <c r="E13" s="37">
        <v>0</v>
      </c>
      <c r="F13" s="37">
        <v>103800</v>
      </c>
      <c r="G13" s="37">
        <v>0</v>
      </c>
      <c r="H13" s="37">
        <v>2833</v>
      </c>
      <c r="I13" s="37">
        <f aca="true" t="shared" si="9" ref="I13:J17">SUM(E13,G13)</f>
        <v>0</v>
      </c>
      <c r="J13" s="37">
        <f t="shared" si="9"/>
        <v>106633</v>
      </c>
      <c r="K13" s="37">
        <v>0</v>
      </c>
      <c r="L13" s="37">
        <v>0</v>
      </c>
      <c r="M13" s="37">
        <f aca="true" t="shared" si="10" ref="M13:N17">SUM(I13,K13)</f>
        <v>0</v>
      </c>
      <c r="N13" s="37">
        <f t="shared" si="10"/>
        <v>106633</v>
      </c>
      <c r="O13" s="37"/>
      <c r="P13" s="37">
        <v>2211</v>
      </c>
      <c r="Q13" s="37">
        <f aca="true" t="shared" si="11" ref="Q13:R17">SUM(M13,O13)</f>
        <v>0</v>
      </c>
      <c r="R13" s="37">
        <f t="shared" si="11"/>
        <v>108844</v>
      </c>
      <c r="S13" s="37">
        <v>0</v>
      </c>
      <c r="T13" s="37">
        <v>0</v>
      </c>
      <c r="U13" s="37">
        <f aca="true" t="shared" si="12" ref="U13:V17">SUM(Q13,S13)</f>
        <v>0</v>
      </c>
      <c r="V13" s="37">
        <f t="shared" si="12"/>
        <v>108844</v>
      </c>
    </row>
    <row r="14" spans="1:22" s="5" customFormat="1" ht="24.75" customHeight="1">
      <c r="A14" s="28"/>
      <c r="B14" s="15"/>
      <c r="C14" s="29">
        <v>4040</v>
      </c>
      <c r="D14" s="31" t="s">
        <v>12</v>
      </c>
      <c r="E14" s="37">
        <v>0</v>
      </c>
      <c r="F14" s="37">
        <v>18000</v>
      </c>
      <c r="G14" s="37">
        <v>0</v>
      </c>
      <c r="H14" s="37">
        <v>-2833</v>
      </c>
      <c r="I14" s="37">
        <f t="shared" si="9"/>
        <v>0</v>
      </c>
      <c r="J14" s="37">
        <f t="shared" si="9"/>
        <v>15167</v>
      </c>
      <c r="K14" s="37">
        <v>0</v>
      </c>
      <c r="L14" s="37">
        <v>0</v>
      </c>
      <c r="M14" s="37">
        <f t="shared" si="10"/>
        <v>0</v>
      </c>
      <c r="N14" s="37">
        <f t="shared" si="10"/>
        <v>15167</v>
      </c>
      <c r="O14" s="37"/>
      <c r="P14" s="37"/>
      <c r="Q14" s="37">
        <f t="shared" si="11"/>
        <v>0</v>
      </c>
      <c r="R14" s="37">
        <f t="shared" si="11"/>
        <v>15167</v>
      </c>
      <c r="S14" s="37">
        <v>0</v>
      </c>
      <c r="T14" s="37">
        <v>0</v>
      </c>
      <c r="U14" s="37">
        <f t="shared" si="12"/>
        <v>0</v>
      </c>
      <c r="V14" s="37">
        <f t="shared" si="12"/>
        <v>15167</v>
      </c>
    </row>
    <row r="15" spans="1:22" s="5" customFormat="1" ht="24.75" customHeight="1">
      <c r="A15" s="28"/>
      <c r="B15" s="15"/>
      <c r="C15" s="29">
        <v>4110</v>
      </c>
      <c r="D15" s="31" t="s">
        <v>13</v>
      </c>
      <c r="E15" s="37">
        <v>0</v>
      </c>
      <c r="F15" s="37">
        <v>21000</v>
      </c>
      <c r="G15" s="37">
        <v>0</v>
      </c>
      <c r="H15" s="37">
        <v>0</v>
      </c>
      <c r="I15" s="37">
        <f t="shared" si="9"/>
        <v>0</v>
      </c>
      <c r="J15" s="37">
        <f t="shared" si="9"/>
        <v>21000</v>
      </c>
      <c r="K15" s="37">
        <v>0</v>
      </c>
      <c r="L15" s="37">
        <v>0</v>
      </c>
      <c r="M15" s="37">
        <f t="shared" si="10"/>
        <v>0</v>
      </c>
      <c r="N15" s="37">
        <f t="shared" si="10"/>
        <v>21000</v>
      </c>
      <c r="O15" s="37"/>
      <c r="P15" s="37"/>
      <c r="Q15" s="37">
        <f t="shared" si="11"/>
        <v>0</v>
      </c>
      <c r="R15" s="37">
        <f t="shared" si="11"/>
        <v>21000</v>
      </c>
      <c r="S15" s="37">
        <v>0</v>
      </c>
      <c r="T15" s="37">
        <v>0</v>
      </c>
      <c r="U15" s="37">
        <f t="shared" si="12"/>
        <v>0</v>
      </c>
      <c r="V15" s="37">
        <f t="shared" si="12"/>
        <v>21000</v>
      </c>
    </row>
    <row r="16" spans="1:22" s="5" customFormat="1" ht="24.75" customHeight="1">
      <c r="A16" s="28"/>
      <c r="B16" s="15"/>
      <c r="C16" s="29">
        <v>4120</v>
      </c>
      <c r="D16" s="31" t="s">
        <v>14</v>
      </c>
      <c r="E16" s="37">
        <v>0</v>
      </c>
      <c r="F16" s="37">
        <v>3000</v>
      </c>
      <c r="G16" s="37">
        <v>0</v>
      </c>
      <c r="H16" s="37">
        <v>0</v>
      </c>
      <c r="I16" s="37">
        <f t="shared" si="9"/>
        <v>0</v>
      </c>
      <c r="J16" s="37">
        <f t="shared" si="9"/>
        <v>3000</v>
      </c>
      <c r="K16" s="37">
        <v>0</v>
      </c>
      <c r="L16" s="37">
        <v>0</v>
      </c>
      <c r="M16" s="37">
        <f t="shared" si="10"/>
        <v>0</v>
      </c>
      <c r="N16" s="37">
        <f t="shared" si="10"/>
        <v>3000</v>
      </c>
      <c r="O16" s="37"/>
      <c r="P16" s="37"/>
      <c r="Q16" s="37">
        <f t="shared" si="11"/>
        <v>0</v>
      </c>
      <c r="R16" s="37">
        <f t="shared" si="11"/>
        <v>3000</v>
      </c>
      <c r="S16" s="37">
        <v>0</v>
      </c>
      <c r="T16" s="37">
        <v>0</v>
      </c>
      <c r="U16" s="37">
        <f t="shared" si="12"/>
        <v>0</v>
      </c>
      <c r="V16" s="37">
        <f t="shared" si="12"/>
        <v>3000</v>
      </c>
    </row>
    <row r="17" spans="1:22" s="5" customFormat="1" ht="30" customHeight="1">
      <c r="A17" s="28"/>
      <c r="B17" s="15"/>
      <c r="C17" s="30">
        <v>4440</v>
      </c>
      <c r="D17" s="31" t="s">
        <v>15</v>
      </c>
      <c r="E17" s="37">
        <v>0</v>
      </c>
      <c r="F17" s="37">
        <v>7700</v>
      </c>
      <c r="G17" s="37">
        <v>0</v>
      </c>
      <c r="H17" s="37">
        <v>0</v>
      </c>
      <c r="I17" s="37">
        <f t="shared" si="9"/>
        <v>0</v>
      </c>
      <c r="J17" s="37">
        <f t="shared" si="9"/>
        <v>7700</v>
      </c>
      <c r="K17" s="37">
        <v>0</v>
      </c>
      <c r="L17" s="37">
        <v>0</v>
      </c>
      <c r="M17" s="37">
        <f t="shared" si="10"/>
        <v>0</v>
      </c>
      <c r="N17" s="37">
        <f t="shared" si="10"/>
        <v>7700</v>
      </c>
      <c r="O17" s="37"/>
      <c r="P17" s="37"/>
      <c r="Q17" s="37">
        <f t="shared" si="11"/>
        <v>0</v>
      </c>
      <c r="R17" s="37">
        <f t="shared" si="11"/>
        <v>7700</v>
      </c>
      <c r="S17" s="37">
        <v>0</v>
      </c>
      <c r="T17" s="37">
        <v>0</v>
      </c>
      <c r="U17" s="37">
        <f t="shared" si="12"/>
        <v>0</v>
      </c>
      <c r="V17" s="37">
        <f t="shared" si="12"/>
        <v>7700</v>
      </c>
    </row>
    <row r="18" spans="1:22" s="13" customFormat="1" ht="30" customHeight="1">
      <c r="A18" s="9">
        <v>754</v>
      </c>
      <c r="B18" s="10"/>
      <c r="C18" s="49"/>
      <c r="D18" s="11" t="s">
        <v>43</v>
      </c>
      <c r="E18" s="14">
        <f aca="true" t="shared" si="13" ref="E18:V18">SUM(E19)</f>
        <v>0</v>
      </c>
      <c r="F18" s="14">
        <f t="shared" si="13"/>
        <v>2500</v>
      </c>
      <c r="G18" s="14">
        <f t="shared" si="13"/>
        <v>0</v>
      </c>
      <c r="H18" s="14">
        <f t="shared" si="13"/>
        <v>0</v>
      </c>
      <c r="I18" s="14">
        <f t="shared" si="13"/>
        <v>0</v>
      </c>
      <c r="J18" s="14">
        <f t="shared" si="13"/>
        <v>2500</v>
      </c>
      <c r="K18" s="14">
        <f t="shared" si="13"/>
        <v>0</v>
      </c>
      <c r="L18" s="14">
        <f t="shared" si="13"/>
        <v>0</v>
      </c>
      <c r="M18" s="14">
        <f t="shared" si="13"/>
        <v>0</v>
      </c>
      <c r="N18" s="14">
        <f t="shared" si="13"/>
        <v>2500</v>
      </c>
      <c r="O18" s="14">
        <f t="shared" si="13"/>
        <v>0</v>
      </c>
      <c r="P18" s="14">
        <f t="shared" si="13"/>
        <v>0</v>
      </c>
      <c r="Q18" s="14">
        <f t="shared" si="13"/>
        <v>0</v>
      </c>
      <c r="R18" s="14">
        <f t="shared" si="13"/>
        <v>2500</v>
      </c>
      <c r="S18" s="14">
        <f t="shared" si="13"/>
        <v>0</v>
      </c>
      <c r="T18" s="14">
        <f t="shared" si="13"/>
        <v>0</v>
      </c>
      <c r="U18" s="14">
        <f t="shared" si="13"/>
        <v>0</v>
      </c>
      <c r="V18" s="14">
        <f t="shared" si="13"/>
        <v>2500</v>
      </c>
    </row>
    <row r="19" spans="1:22" s="100" customFormat="1" ht="24.75" customHeight="1">
      <c r="A19" s="101"/>
      <c r="B19" s="102">
        <v>75414</v>
      </c>
      <c r="C19" s="103"/>
      <c r="D19" s="104" t="s">
        <v>44</v>
      </c>
      <c r="E19" s="99">
        <f>SUM(E20:E20)</f>
        <v>0</v>
      </c>
      <c r="F19" s="99">
        <f>SUM(F20:F20)</f>
        <v>2500</v>
      </c>
      <c r="G19" s="99">
        <f>SUM(G20:G20)</f>
        <v>0</v>
      </c>
      <c r="H19" s="99">
        <f>SUM(H20:H20)</f>
        <v>0</v>
      </c>
      <c r="I19" s="99">
        <f aca="true" t="shared" si="14" ref="I19:N19">SUM(I20:I21)</f>
        <v>0</v>
      </c>
      <c r="J19" s="99">
        <f t="shared" si="14"/>
        <v>2500</v>
      </c>
      <c r="K19" s="99">
        <f t="shared" si="14"/>
        <v>0</v>
      </c>
      <c r="L19" s="99">
        <f t="shared" si="14"/>
        <v>0</v>
      </c>
      <c r="M19" s="99">
        <f t="shared" si="14"/>
        <v>0</v>
      </c>
      <c r="N19" s="99">
        <f t="shared" si="14"/>
        <v>2500</v>
      </c>
      <c r="O19" s="99">
        <f aca="true" t="shared" si="15" ref="O19:V19">SUM(O20:O21)</f>
        <v>0</v>
      </c>
      <c r="P19" s="99">
        <f t="shared" si="15"/>
        <v>0</v>
      </c>
      <c r="Q19" s="99">
        <f t="shared" si="15"/>
        <v>0</v>
      </c>
      <c r="R19" s="99">
        <f t="shared" si="15"/>
        <v>2500</v>
      </c>
      <c r="S19" s="99">
        <f t="shared" si="15"/>
        <v>0</v>
      </c>
      <c r="T19" s="99">
        <f t="shared" si="15"/>
        <v>0</v>
      </c>
      <c r="U19" s="99">
        <f t="shared" si="15"/>
        <v>0</v>
      </c>
      <c r="V19" s="99">
        <f t="shared" si="15"/>
        <v>2500</v>
      </c>
    </row>
    <row r="20" spans="1:22" s="5" customFormat="1" ht="24.75" customHeight="1">
      <c r="A20" s="28"/>
      <c r="B20" s="15"/>
      <c r="C20" s="30">
        <v>4210</v>
      </c>
      <c r="D20" s="3" t="s">
        <v>17</v>
      </c>
      <c r="E20" s="37">
        <v>0</v>
      </c>
      <c r="F20" s="37">
        <v>2500</v>
      </c>
      <c r="G20" s="37">
        <v>0</v>
      </c>
      <c r="H20" s="37">
        <v>0</v>
      </c>
      <c r="I20" s="37">
        <f>SUM(E20,G20)</f>
        <v>0</v>
      </c>
      <c r="J20" s="37">
        <f>SUM(F20,H20)</f>
        <v>2500</v>
      </c>
      <c r="K20" s="37">
        <v>0</v>
      </c>
      <c r="L20" s="37">
        <v>-488</v>
      </c>
      <c r="M20" s="37">
        <f>SUM(I20,K20)</f>
        <v>0</v>
      </c>
      <c r="N20" s="37">
        <f>SUM(J20,L20)</f>
        <v>2012</v>
      </c>
      <c r="O20" s="37"/>
      <c r="P20" s="37"/>
      <c r="Q20" s="37">
        <f>SUM(M20,O20)</f>
        <v>0</v>
      </c>
      <c r="R20" s="37">
        <f>SUM(N20,P20)</f>
        <v>2012</v>
      </c>
      <c r="S20" s="37">
        <v>0</v>
      </c>
      <c r="T20" s="37">
        <v>0</v>
      </c>
      <c r="U20" s="37">
        <f>SUM(Q20,S20)</f>
        <v>0</v>
      </c>
      <c r="V20" s="37">
        <f>SUM(R20,T20)</f>
        <v>2012</v>
      </c>
    </row>
    <row r="21" spans="1:22" s="5" customFormat="1" ht="24.75" customHeight="1">
      <c r="A21" s="28"/>
      <c r="B21" s="15"/>
      <c r="C21" s="30">
        <v>4750</v>
      </c>
      <c r="D21" s="31" t="s">
        <v>68</v>
      </c>
      <c r="E21" s="37"/>
      <c r="F21" s="37"/>
      <c r="G21" s="37"/>
      <c r="H21" s="37"/>
      <c r="I21" s="37">
        <v>0</v>
      </c>
      <c r="J21" s="37">
        <v>0</v>
      </c>
      <c r="K21" s="37">
        <v>0</v>
      </c>
      <c r="L21" s="37">
        <v>488</v>
      </c>
      <c r="M21" s="37">
        <f>SUM(I21,K21)</f>
        <v>0</v>
      </c>
      <c r="N21" s="37">
        <f>SUM(J21,L21)</f>
        <v>488</v>
      </c>
      <c r="O21" s="37"/>
      <c r="P21" s="37"/>
      <c r="Q21" s="37">
        <f>SUM(M21,O21)</f>
        <v>0</v>
      </c>
      <c r="R21" s="37">
        <f>SUM(N21,P21)</f>
        <v>488</v>
      </c>
      <c r="S21" s="37">
        <v>0</v>
      </c>
      <c r="T21" s="37">
        <v>0</v>
      </c>
      <c r="U21" s="37">
        <f>SUM(Q21,S21)</f>
        <v>0</v>
      </c>
      <c r="V21" s="37">
        <f>SUM(R21,T21)</f>
        <v>488</v>
      </c>
    </row>
    <row r="22" spans="1:22" s="13" customFormat="1" ht="24.75" customHeight="1">
      <c r="A22" s="8">
        <v>801</v>
      </c>
      <c r="B22" s="1"/>
      <c r="C22" s="50"/>
      <c r="D22" s="7" t="s">
        <v>45</v>
      </c>
      <c r="E22" s="14">
        <f>SUM(E27)</f>
        <v>50986</v>
      </c>
      <c r="F22" s="14">
        <f>SUM(F27)</f>
        <v>0</v>
      </c>
      <c r="G22" s="14">
        <f>SUM(G27)</f>
        <v>0</v>
      </c>
      <c r="H22" s="14">
        <f>SUM(H27)</f>
        <v>0</v>
      </c>
      <c r="I22" s="14">
        <f aca="true" t="shared" si="16" ref="I22:N22">SUM(I27,I23)</f>
        <v>50986</v>
      </c>
      <c r="J22" s="14">
        <f t="shared" si="16"/>
        <v>0</v>
      </c>
      <c r="K22" s="14">
        <f t="shared" si="16"/>
        <v>141527</v>
      </c>
      <c r="L22" s="14">
        <f t="shared" si="16"/>
        <v>0</v>
      </c>
      <c r="M22" s="14">
        <f t="shared" si="16"/>
        <v>192513</v>
      </c>
      <c r="N22" s="14">
        <f t="shared" si="16"/>
        <v>0</v>
      </c>
      <c r="O22" s="14">
        <f aca="true" t="shared" si="17" ref="O22:V22">SUM(O27,O23)</f>
        <v>0</v>
      </c>
      <c r="P22" s="14">
        <f t="shared" si="17"/>
        <v>0</v>
      </c>
      <c r="Q22" s="14">
        <f t="shared" si="17"/>
        <v>192513</v>
      </c>
      <c r="R22" s="14">
        <f t="shared" si="17"/>
        <v>0</v>
      </c>
      <c r="S22" s="14">
        <f t="shared" si="17"/>
        <v>131195</v>
      </c>
      <c r="T22" s="14">
        <f t="shared" si="17"/>
        <v>0</v>
      </c>
      <c r="U22" s="14">
        <f t="shared" si="17"/>
        <v>323708</v>
      </c>
      <c r="V22" s="14">
        <f t="shared" si="17"/>
        <v>0</v>
      </c>
    </row>
    <row r="23" spans="1:22" s="100" customFormat="1" ht="24.75" customHeight="1">
      <c r="A23" s="95"/>
      <c r="B23" s="96">
        <v>80101</v>
      </c>
      <c r="C23" s="97"/>
      <c r="D23" s="98" t="s">
        <v>62</v>
      </c>
      <c r="E23" s="99"/>
      <c r="F23" s="99"/>
      <c r="G23" s="99"/>
      <c r="H23" s="99"/>
      <c r="I23" s="99">
        <f aca="true" t="shared" si="18" ref="I23:N23">SUM(I24:I26)</f>
        <v>0</v>
      </c>
      <c r="J23" s="99">
        <f t="shared" si="18"/>
        <v>0</v>
      </c>
      <c r="K23" s="99">
        <f t="shared" si="18"/>
        <v>75670</v>
      </c>
      <c r="L23" s="99">
        <f t="shared" si="18"/>
        <v>0</v>
      </c>
      <c r="M23" s="99">
        <f t="shared" si="18"/>
        <v>75670</v>
      </c>
      <c r="N23" s="99">
        <f t="shared" si="18"/>
        <v>0</v>
      </c>
      <c r="O23" s="99">
        <f aca="true" t="shared" si="19" ref="O23:V23">SUM(O24:O26)</f>
        <v>0</v>
      </c>
      <c r="P23" s="99">
        <f t="shared" si="19"/>
        <v>0</v>
      </c>
      <c r="Q23" s="99">
        <f t="shared" si="19"/>
        <v>75670</v>
      </c>
      <c r="R23" s="99">
        <f t="shared" si="19"/>
        <v>0</v>
      </c>
      <c r="S23" s="99">
        <f t="shared" si="19"/>
        <v>0</v>
      </c>
      <c r="T23" s="99">
        <f t="shared" si="19"/>
        <v>0</v>
      </c>
      <c r="U23" s="99">
        <f t="shared" si="19"/>
        <v>75670</v>
      </c>
      <c r="V23" s="99">
        <f t="shared" si="19"/>
        <v>0</v>
      </c>
    </row>
    <row r="24" spans="1:22" s="5" customFormat="1" ht="24.75" customHeight="1">
      <c r="A24" s="28"/>
      <c r="B24" s="15"/>
      <c r="C24" s="30">
        <v>4010</v>
      </c>
      <c r="D24" s="3" t="s">
        <v>11</v>
      </c>
      <c r="E24" s="37"/>
      <c r="F24" s="37"/>
      <c r="G24" s="37"/>
      <c r="H24" s="37"/>
      <c r="I24" s="37">
        <v>0</v>
      </c>
      <c r="J24" s="37">
        <v>0</v>
      </c>
      <c r="K24" s="37">
        <v>64133</v>
      </c>
      <c r="L24" s="37">
        <v>0</v>
      </c>
      <c r="M24" s="37">
        <f aca="true" t="shared" si="20" ref="M24:N26">SUM(I24,K24)</f>
        <v>64133</v>
      </c>
      <c r="N24" s="37">
        <f t="shared" si="20"/>
        <v>0</v>
      </c>
      <c r="O24" s="37"/>
      <c r="P24" s="37"/>
      <c r="Q24" s="37">
        <f aca="true" t="shared" si="21" ref="Q24:R26">SUM(M24,O24)</f>
        <v>64133</v>
      </c>
      <c r="R24" s="37">
        <f t="shared" si="21"/>
        <v>0</v>
      </c>
      <c r="S24" s="37">
        <v>0</v>
      </c>
      <c r="T24" s="37">
        <v>0</v>
      </c>
      <c r="U24" s="37">
        <f aca="true" t="shared" si="22" ref="U24:V26">SUM(Q24,S24)</f>
        <v>64133</v>
      </c>
      <c r="V24" s="37">
        <f t="shared" si="22"/>
        <v>0</v>
      </c>
    </row>
    <row r="25" spans="1:22" s="5" customFormat="1" ht="24.75" customHeight="1">
      <c r="A25" s="28"/>
      <c r="B25" s="15"/>
      <c r="C25" s="30">
        <v>4110</v>
      </c>
      <c r="D25" s="3" t="s">
        <v>13</v>
      </c>
      <c r="E25" s="37"/>
      <c r="F25" s="37"/>
      <c r="G25" s="37"/>
      <c r="H25" s="37"/>
      <c r="I25" s="37">
        <v>0</v>
      </c>
      <c r="J25" s="37">
        <v>0</v>
      </c>
      <c r="K25" s="37">
        <v>9951</v>
      </c>
      <c r="L25" s="37">
        <v>0</v>
      </c>
      <c r="M25" s="37">
        <f t="shared" si="20"/>
        <v>9951</v>
      </c>
      <c r="N25" s="37">
        <f t="shared" si="20"/>
        <v>0</v>
      </c>
      <c r="O25" s="37"/>
      <c r="P25" s="37"/>
      <c r="Q25" s="37">
        <f t="shared" si="21"/>
        <v>9951</v>
      </c>
      <c r="R25" s="37">
        <f t="shared" si="21"/>
        <v>0</v>
      </c>
      <c r="S25" s="37">
        <v>0</v>
      </c>
      <c r="T25" s="37">
        <v>0</v>
      </c>
      <c r="U25" s="37">
        <f t="shared" si="22"/>
        <v>9951</v>
      </c>
      <c r="V25" s="37">
        <f t="shared" si="22"/>
        <v>0</v>
      </c>
    </row>
    <row r="26" spans="1:22" s="5" customFormat="1" ht="24.75" customHeight="1">
      <c r="A26" s="28"/>
      <c r="B26" s="15"/>
      <c r="C26" s="30">
        <v>4120</v>
      </c>
      <c r="D26" s="3" t="s">
        <v>14</v>
      </c>
      <c r="E26" s="37"/>
      <c r="F26" s="37"/>
      <c r="G26" s="37"/>
      <c r="H26" s="37"/>
      <c r="I26" s="37">
        <v>0</v>
      </c>
      <c r="J26" s="37">
        <v>0</v>
      </c>
      <c r="K26" s="37">
        <v>1586</v>
      </c>
      <c r="L26" s="37">
        <v>0</v>
      </c>
      <c r="M26" s="37">
        <f t="shared" si="20"/>
        <v>1586</v>
      </c>
      <c r="N26" s="37">
        <f t="shared" si="20"/>
        <v>0</v>
      </c>
      <c r="O26" s="37"/>
      <c r="P26" s="37"/>
      <c r="Q26" s="37">
        <f t="shared" si="21"/>
        <v>1586</v>
      </c>
      <c r="R26" s="37">
        <f t="shared" si="21"/>
        <v>0</v>
      </c>
      <c r="S26" s="37">
        <v>0</v>
      </c>
      <c r="T26" s="37">
        <v>0</v>
      </c>
      <c r="U26" s="37">
        <f t="shared" si="22"/>
        <v>1586</v>
      </c>
      <c r="V26" s="37">
        <f t="shared" si="22"/>
        <v>0</v>
      </c>
    </row>
    <row r="27" spans="1:22" s="5" customFormat="1" ht="24.75" customHeight="1">
      <c r="A27" s="28"/>
      <c r="B27" s="15">
        <v>80195</v>
      </c>
      <c r="C27" s="30"/>
      <c r="D27" s="31" t="s">
        <v>4</v>
      </c>
      <c r="E27" s="37">
        <f aca="true" t="shared" si="23" ref="E27:V27">SUM(E28)</f>
        <v>50986</v>
      </c>
      <c r="F27" s="37">
        <f t="shared" si="23"/>
        <v>0</v>
      </c>
      <c r="G27" s="37">
        <f t="shared" si="23"/>
        <v>0</v>
      </c>
      <c r="H27" s="37">
        <f t="shared" si="23"/>
        <v>0</v>
      </c>
      <c r="I27" s="37">
        <f t="shared" si="23"/>
        <v>50986</v>
      </c>
      <c r="J27" s="37">
        <f t="shared" si="23"/>
        <v>0</v>
      </c>
      <c r="K27" s="37">
        <f t="shared" si="23"/>
        <v>65857</v>
      </c>
      <c r="L27" s="37">
        <f t="shared" si="23"/>
        <v>0</v>
      </c>
      <c r="M27" s="37">
        <f t="shared" si="23"/>
        <v>116843</v>
      </c>
      <c r="N27" s="37">
        <f t="shared" si="23"/>
        <v>0</v>
      </c>
      <c r="O27" s="37">
        <f t="shared" si="23"/>
        <v>0</v>
      </c>
      <c r="P27" s="37">
        <f t="shared" si="23"/>
        <v>0</v>
      </c>
      <c r="Q27" s="37">
        <f t="shared" si="23"/>
        <v>116843</v>
      </c>
      <c r="R27" s="37">
        <f t="shared" si="23"/>
        <v>0</v>
      </c>
      <c r="S27" s="37">
        <f t="shared" si="23"/>
        <v>131195</v>
      </c>
      <c r="T27" s="37">
        <f t="shared" si="23"/>
        <v>0</v>
      </c>
      <c r="U27" s="37">
        <f t="shared" si="23"/>
        <v>248038</v>
      </c>
      <c r="V27" s="37">
        <f t="shared" si="23"/>
        <v>0</v>
      </c>
    </row>
    <row r="28" spans="1:22" s="5" customFormat="1" ht="24.75" customHeight="1">
      <c r="A28" s="28"/>
      <c r="B28" s="15"/>
      <c r="C28" s="30">
        <v>4300</v>
      </c>
      <c r="D28" s="31" t="s">
        <v>10</v>
      </c>
      <c r="E28" s="37">
        <v>50986</v>
      </c>
      <c r="F28" s="37">
        <v>0</v>
      </c>
      <c r="G28" s="37">
        <v>0</v>
      </c>
      <c r="H28" s="37">
        <v>0</v>
      </c>
      <c r="I28" s="37">
        <f>SUM(E28,G28,)</f>
        <v>50986</v>
      </c>
      <c r="J28" s="37">
        <f>SUM(F28,H28,)</f>
        <v>0</v>
      </c>
      <c r="K28" s="37">
        <v>65857</v>
      </c>
      <c r="L28" s="37">
        <v>0</v>
      </c>
      <c r="M28" s="37">
        <f>SUM(I28,K28,)</f>
        <v>116843</v>
      </c>
      <c r="N28" s="37">
        <f>SUM(J28,L28,)</f>
        <v>0</v>
      </c>
      <c r="O28" s="37"/>
      <c r="P28" s="37"/>
      <c r="Q28" s="37">
        <f>SUM(M28,O28,)</f>
        <v>116843</v>
      </c>
      <c r="R28" s="37">
        <f>SUM(N28,P28,)</f>
        <v>0</v>
      </c>
      <c r="S28" s="37">
        <v>131195</v>
      </c>
      <c r="T28" s="37">
        <v>0</v>
      </c>
      <c r="U28" s="37">
        <f>SUM(Q28,S28,)</f>
        <v>248038</v>
      </c>
      <c r="V28" s="37">
        <f>SUM(R28,T28,)</f>
        <v>0</v>
      </c>
    </row>
    <row r="29" spans="1:215" s="5" customFormat="1" ht="24.75" customHeight="1">
      <c r="A29" s="8">
        <v>852</v>
      </c>
      <c r="B29" s="1"/>
      <c r="C29" s="4"/>
      <c r="D29" s="7" t="s">
        <v>27</v>
      </c>
      <c r="E29" s="14">
        <f aca="true" t="shared" si="24" ref="E29:V29">SUM(E43,E60,E62,E65,E74)</f>
        <v>1666200</v>
      </c>
      <c r="F29" s="14">
        <f t="shared" si="24"/>
        <v>6969400</v>
      </c>
      <c r="G29" s="14">
        <f t="shared" si="24"/>
        <v>10600</v>
      </c>
      <c r="H29" s="14">
        <f t="shared" si="24"/>
        <v>155100</v>
      </c>
      <c r="I29" s="14">
        <f t="shared" si="24"/>
        <v>1676800</v>
      </c>
      <c r="J29" s="14">
        <f t="shared" si="24"/>
        <v>7124500</v>
      </c>
      <c r="K29" s="14">
        <f t="shared" si="24"/>
        <v>186250</v>
      </c>
      <c r="L29" s="14">
        <f t="shared" si="24"/>
        <v>0</v>
      </c>
      <c r="M29" s="14">
        <f t="shared" si="24"/>
        <v>1863050</v>
      </c>
      <c r="N29" s="14">
        <f t="shared" si="24"/>
        <v>7124500</v>
      </c>
      <c r="O29" s="14">
        <f t="shared" si="24"/>
        <v>173200</v>
      </c>
      <c r="P29" s="14">
        <f t="shared" si="24"/>
        <v>52500</v>
      </c>
      <c r="Q29" s="14">
        <f t="shared" si="24"/>
        <v>2036250</v>
      </c>
      <c r="R29" s="14">
        <f t="shared" si="24"/>
        <v>7177000</v>
      </c>
      <c r="S29" s="14">
        <f t="shared" si="24"/>
        <v>215429</v>
      </c>
      <c r="T29" s="14">
        <f t="shared" si="24"/>
        <v>228700</v>
      </c>
      <c r="U29" s="14">
        <f t="shared" si="24"/>
        <v>2251679</v>
      </c>
      <c r="V29" s="14">
        <f t="shared" si="24"/>
        <v>7405700</v>
      </c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</row>
    <row r="30" spans="1:215" s="5" customFormat="1" ht="45" hidden="1">
      <c r="A30" s="41"/>
      <c r="B30" s="15">
        <v>85212</v>
      </c>
      <c r="C30" s="32"/>
      <c r="D30" s="31" t="s">
        <v>29</v>
      </c>
      <c r="E30" s="34">
        <f aca="true" t="shared" si="25" ref="E30:J30">SUM(E31:E42)</f>
        <v>5507000</v>
      </c>
      <c r="F30" s="34">
        <f t="shared" si="25"/>
        <v>5507000</v>
      </c>
      <c r="G30" s="34">
        <f t="shared" si="25"/>
        <v>5507000</v>
      </c>
      <c r="H30" s="34">
        <f t="shared" si="25"/>
        <v>5507000</v>
      </c>
      <c r="I30" s="34">
        <f t="shared" si="25"/>
        <v>5507000</v>
      </c>
      <c r="J30" s="34">
        <f t="shared" si="25"/>
        <v>5507000</v>
      </c>
      <c r="K30" s="34">
        <f aca="true" t="shared" si="26" ref="K30:R30">SUM(K31:K42)</f>
        <v>5507000</v>
      </c>
      <c r="L30" s="34">
        <f t="shared" si="26"/>
        <v>5507000</v>
      </c>
      <c r="M30" s="34">
        <f t="shared" si="26"/>
        <v>5507000</v>
      </c>
      <c r="N30" s="34">
        <f t="shared" si="26"/>
        <v>5507000</v>
      </c>
      <c r="O30" s="34">
        <f t="shared" si="26"/>
        <v>5507000</v>
      </c>
      <c r="P30" s="34">
        <f t="shared" si="26"/>
        <v>5507000</v>
      </c>
      <c r="Q30" s="34">
        <f t="shared" si="26"/>
        <v>5507000</v>
      </c>
      <c r="R30" s="34">
        <f t="shared" si="26"/>
        <v>5507000</v>
      </c>
      <c r="S30" s="34">
        <f>SUM(S31:S42)</f>
        <v>5507000</v>
      </c>
      <c r="T30" s="34">
        <f>SUM(T31:T42)</f>
        <v>5507000</v>
      </c>
      <c r="U30" s="34">
        <f>SUM(U31:U42)</f>
        <v>5507000</v>
      </c>
      <c r="V30" s="34">
        <f>SUM(V31:V42)</f>
        <v>5507000</v>
      </c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</row>
    <row r="31" spans="1:215" s="5" customFormat="1" ht="22.5" hidden="1">
      <c r="A31" s="41"/>
      <c r="B31" s="15"/>
      <c r="C31" s="32">
        <v>3020</v>
      </c>
      <c r="D31" s="12" t="s">
        <v>32</v>
      </c>
      <c r="E31" s="37">
        <v>2000</v>
      </c>
      <c r="F31" s="37">
        <v>2000</v>
      </c>
      <c r="G31" s="37">
        <v>2000</v>
      </c>
      <c r="H31" s="37">
        <v>2000</v>
      </c>
      <c r="I31" s="37">
        <v>2000</v>
      </c>
      <c r="J31" s="37">
        <v>2000</v>
      </c>
      <c r="K31" s="37">
        <v>2000</v>
      </c>
      <c r="L31" s="37">
        <v>2000</v>
      </c>
      <c r="M31" s="37">
        <v>2000</v>
      </c>
      <c r="N31" s="37">
        <v>2000</v>
      </c>
      <c r="O31" s="37">
        <v>2000</v>
      </c>
      <c r="P31" s="37">
        <v>2000</v>
      </c>
      <c r="Q31" s="37">
        <v>2000</v>
      </c>
      <c r="R31" s="37">
        <v>2000</v>
      </c>
      <c r="S31" s="37">
        <v>2000</v>
      </c>
      <c r="T31" s="37">
        <v>2000</v>
      </c>
      <c r="U31" s="37">
        <v>2000</v>
      </c>
      <c r="V31" s="37">
        <v>2000</v>
      </c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</row>
    <row r="32" spans="1:215" s="5" customFormat="1" ht="11.25" hidden="1">
      <c r="A32" s="41"/>
      <c r="B32" s="15"/>
      <c r="C32" s="32">
        <v>3110</v>
      </c>
      <c r="D32" s="31" t="s">
        <v>19</v>
      </c>
      <c r="E32" s="37">
        <f aca="true" t="shared" si="27" ref="E32:V32">5346602-4812-23800</f>
        <v>5317990</v>
      </c>
      <c r="F32" s="37">
        <f t="shared" si="27"/>
        <v>5317990</v>
      </c>
      <c r="G32" s="37">
        <f t="shared" si="27"/>
        <v>5317990</v>
      </c>
      <c r="H32" s="37">
        <f t="shared" si="27"/>
        <v>5317990</v>
      </c>
      <c r="I32" s="37">
        <f t="shared" si="27"/>
        <v>5317990</v>
      </c>
      <c r="J32" s="37">
        <f t="shared" si="27"/>
        <v>5317990</v>
      </c>
      <c r="K32" s="37">
        <f t="shared" si="27"/>
        <v>5317990</v>
      </c>
      <c r="L32" s="37">
        <f t="shared" si="27"/>
        <v>5317990</v>
      </c>
      <c r="M32" s="37">
        <f t="shared" si="27"/>
        <v>5317990</v>
      </c>
      <c r="N32" s="37">
        <f t="shared" si="27"/>
        <v>5317990</v>
      </c>
      <c r="O32" s="37">
        <f t="shared" si="27"/>
        <v>5317990</v>
      </c>
      <c r="P32" s="37">
        <f t="shared" si="27"/>
        <v>5317990</v>
      </c>
      <c r="Q32" s="37">
        <f t="shared" si="27"/>
        <v>5317990</v>
      </c>
      <c r="R32" s="37">
        <f t="shared" si="27"/>
        <v>5317990</v>
      </c>
      <c r="S32" s="37">
        <f t="shared" si="27"/>
        <v>5317990</v>
      </c>
      <c r="T32" s="37">
        <f t="shared" si="27"/>
        <v>5317990</v>
      </c>
      <c r="U32" s="37">
        <f t="shared" si="27"/>
        <v>5317990</v>
      </c>
      <c r="V32" s="37">
        <f t="shared" si="27"/>
        <v>5317990</v>
      </c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</row>
    <row r="33" spans="1:215" s="5" customFormat="1" ht="22.5" hidden="1">
      <c r="A33" s="41"/>
      <c r="B33" s="15"/>
      <c r="C33" s="15">
        <v>4010</v>
      </c>
      <c r="D33" s="3" t="s">
        <v>11</v>
      </c>
      <c r="E33" s="37">
        <v>86691</v>
      </c>
      <c r="F33" s="37">
        <v>86691</v>
      </c>
      <c r="G33" s="37">
        <v>86691</v>
      </c>
      <c r="H33" s="37">
        <v>86691</v>
      </c>
      <c r="I33" s="37">
        <v>86691</v>
      </c>
      <c r="J33" s="37">
        <v>86691</v>
      </c>
      <c r="K33" s="37">
        <v>86691</v>
      </c>
      <c r="L33" s="37">
        <v>86691</v>
      </c>
      <c r="M33" s="37">
        <v>86691</v>
      </c>
      <c r="N33" s="37">
        <v>86691</v>
      </c>
      <c r="O33" s="37">
        <v>86691</v>
      </c>
      <c r="P33" s="37">
        <v>86691</v>
      </c>
      <c r="Q33" s="37">
        <v>86691</v>
      </c>
      <c r="R33" s="37">
        <v>86691</v>
      </c>
      <c r="S33" s="37">
        <v>86691</v>
      </c>
      <c r="T33" s="37">
        <v>86691</v>
      </c>
      <c r="U33" s="37">
        <v>86691</v>
      </c>
      <c r="V33" s="37">
        <v>86691</v>
      </c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</row>
    <row r="34" spans="1:215" s="5" customFormat="1" ht="11.25" hidden="1">
      <c r="A34" s="41"/>
      <c r="B34" s="15"/>
      <c r="C34" s="15">
        <v>4040</v>
      </c>
      <c r="D34" s="3" t="s">
        <v>12</v>
      </c>
      <c r="E34" s="37">
        <v>7500</v>
      </c>
      <c r="F34" s="37">
        <v>7500</v>
      </c>
      <c r="G34" s="37">
        <v>7500</v>
      </c>
      <c r="H34" s="37">
        <v>7500</v>
      </c>
      <c r="I34" s="37">
        <v>7500</v>
      </c>
      <c r="J34" s="37">
        <v>7500</v>
      </c>
      <c r="K34" s="37">
        <v>7500</v>
      </c>
      <c r="L34" s="37">
        <v>7500</v>
      </c>
      <c r="M34" s="37">
        <v>7500</v>
      </c>
      <c r="N34" s="37">
        <v>7500</v>
      </c>
      <c r="O34" s="37">
        <v>7500</v>
      </c>
      <c r="P34" s="37">
        <v>7500</v>
      </c>
      <c r="Q34" s="37">
        <v>7500</v>
      </c>
      <c r="R34" s="37">
        <v>7500</v>
      </c>
      <c r="S34" s="37">
        <v>7500</v>
      </c>
      <c r="T34" s="37">
        <v>7500</v>
      </c>
      <c r="U34" s="37">
        <v>7500</v>
      </c>
      <c r="V34" s="37">
        <v>7500</v>
      </c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</row>
    <row r="35" spans="1:215" s="5" customFormat="1" ht="22.5" hidden="1">
      <c r="A35" s="41"/>
      <c r="B35" s="15"/>
      <c r="C35" s="15">
        <v>4110</v>
      </c>
      <c r="D35" s="3" t="s">
        <v>13</v>
      </c>
      <c r="E35" s="37">
        <f aca="true" t="shared" si="28" ref="E35:V35">16800+23800</f>
        <v>40600</v>
      </c>
      <c r="F35" s="37">
        <f t="shared" si="28"/>
        <v>40600</v>
      </c>
      <c r="G35" s="37">
        <f t="shared" si="28"/>
        <v>40600</v>
      </c>
      <c r="H35" s="37">
        <f t="shared" si="28"/>
        <v>40600</v>
      </c>
      <c r="I35" s="37">
        <f t="shared" si="28"/>
        <v>40600</v>
      </c>
      <c r="J35" s="37">
        <f t="shared" si="28"/>
        <v>40600</v>
      </c>
      <c r="K35" s="37">
        <f t="shared" si="28"/>
        <v>40600</v>
      </c>
      <c r="L35" s="37">
        <f t="shared" si="28"/>
        <v>40600</v>
      </c>
      <c r="M35" s="37">
        <f t="shared" si="28"/>
        <v>40600</v>
      </c>
      <c r="N35" s="37">
        <f t="shared" si="28"/>
        <v>40600</v>
      </c>
      <c r="O35" s="37">
        <f t="shared" si="28"/>
        <v>40600</v>
      </c>
      <c r="P35" s="37">
        <f t="shared" si="28"/>
        <v>40600</v>
      </c>
      <c r="Q35" s="37">
        <f t="shared" si="28"/>
        <v>40600</v>
      </c>
      <c r="R35" s="37">
        <f t="shared" si="28"/>
        <v>40600</v>
      </c>
      <c r="S35" s="37">
        <f t="shared" si="28"/>
        <v>40600</v>
      </c>
      <c r="T35" s="37">
        <f t="shared" si="28"/>
        <v>40600</v>
      </c>
      <c r="U35" s="37">
        <f t="shared" si="28"/>
        <v>40600</v>
      </c>
      <c r="V35" s="37">
        <f t="shared" si="28"/>
        <v>40600</v>
      </c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</row>
    <row r="36" spans="1:215" s="5" customFormat="1" ht="11.25" hidden="1">
      <c r="A36" s="41"/>
      <c r="B36" s="15"/>
      <c r="C36" s="15">
        <v>4120</v>
      </c>
      <c r="D36" s="3" t="s">
        <v>14</v>
      </c>
      <c r="E36" s="37">
        <v>2300</v>
      </c>
      <c r="F36" s="37">
        <v>2300</v>
      </c>
      <c r="G36" s="37">
        <v>2300</v>
      </c>
      <c r="H36" s="37">
        <v>2300</v>
      </c>
      <c r="I36" s="37">
        <v>2300</v>
      </c>
      <c r="J36" s="37">
        <v>2300</v>
      </c>
      <c r="K36" s="37">
        <v>2300</v>
      </c>
      <c r="L36" s="37">
        <v>2300</v>
      </c>
      <c r="M36" s="37">
        <v>2300</v>
      </c>
      <c r="N36" s="37">
        <v>2300</v>
      </c>
      <c r="O36" s="37">
        <v>2300</v>
      </c>
      <c r="P36" s="37">
        <v>2300</v>
      </c>
      <c r="Q36" s="37">
        <v>2300</v>
      </c>
      <c r="R36" s="37">
        <v>2300</v>
      </c>
      <c r="S36" s="37">
        <v>2300</v>
      </c>
      <c r="T36" s="37">
        <v>2300</v>
      </c>
      <c r="U36" s="37">
        <v>2300</v>
      </c>
      <c r="V36" s="37">
        <v>2300</v>
      </c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</row>
    <row r="37" spans="1:215" s="5" customFormat="1" ht="11.25" hidden="1">
      <c r="A37" s="41"/>
      <c r="B37" s="15"/>
      <c r="C37" s="15">
        <v>4170</v>
      </c>
      <c r="D37" s="3" t="s">
        <v>28</v>
      </c>
      <c r="E37" s="37">
        <v>3000</v>
      </c>
      <c r="F37" s="37">
        <v>3000</v>
      </c>
      <c r="G37" s="37">
        <v>3000</v>
      </c>
      <c r="H37" s="37">
        <v>3000</v>
      </c>
      <c r="I37" s="37">
        <v>3000</v>
      </c>
      <c r="J37" s="37">
        <v>3000</v>
      </c>
      <c r="K37" s="37">
        <v>3000</v>
      </c>
      <c r="L37" s="37">
        <v>3000</v>
      </c>
      <c r="M37" s="37">
        <v>3000</v>
      </c>
      <c r="N37" s="37">
        <v>3000</v>
      </c>
      <c r="O37" s="37">
        <v>3000</v>
      </c>
      <c r="P37" s="37">
        <v>3000</v>
      </c>
      <c r="Q37" s="37">
        <v>3000</v>
      </c>
      <c r="R37" s="37">
        <v>3000</v>
      </c>
      <c r="S37" s="37">
        <v>3000</v>
      </c>
      <c r="T37" s="37">
        <v>3000</v>
      </c>
      <c r="U37" s="37">
        <v>3000</v>
      </c>
      <c r="V37" s="37">
        <v>3000</v>
      </c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</row>
    <row r="38" spans="1:215" s="5" customFormat="1" ht="11.25" hidden="1">
      <c r="A38" s="41"/>
      <c r="B38" s="15"/>
      <c r="C38" s="15">
        <v>4210</v>
      </c>
      <c r="D38" s="3" t="s">
        <v>17</v>
      </c>
      <c r="E38" s="37">
        <f aca="true" t="shared" si="29" ref="E38:V38">9000+4812</f>
        <v>13812</v>
      </c>
      <c r="F38" s="37">
        <f t="shared" si="29"/>
        <v>13812</v>
      </c>
      <c r="G38" s="37">
        <f t="shared" si="29"/>
        <v>13812</v>
      </c>
      <c r="H38" s="37">
        <f t="shared" si="29"/>
        <v>13812</v>
      </c>
      <c r="I38" s="37">
        <f t="shared" si="29"/>
        <v>13812</v>
      </c>
      <c r="J38" s="37">
        <f t="shared" si="29"/>
        <v>13812</v>
      </c>
      <c r="K38" s="37">
        <f t="shared" si="29"/>
        <v>13812</v>
      </c>
      <c r="L38" s="37">
        <f t="shared" si="29"/>
        <v>13812</v>
      </c>
      <c r="M38" s="37">
        <f t="shared" si="29"/>
        <v>13812</v>
      </c>
      <c r="N38" s="37">
        <f t="shared" si="29"/>
        <v>13812</v>
      </c>
      <c r="O38" s="37">
        <f t="shared" si="29"/>
        <v>13812</v>
      </c>
      <c r="P38" s="37">
        <f t="shared" si="29"/>
        <v>13812</v>
      </c>
      <c r="Q38" s="37">
        <f t="shared" si="29"/>
        <v>13812</v>
      </c>
      <c r="R38" s="37">
        <f t="shared" si="29"/>
        <v>13812</v>
      </c>
      <c r="S38" s="37">
        <f t="shared" si="29"/>
        <v>13812</v>
      </c>
      <c r="T38" s="37">
        <f t="shared" si="29"/>
        <v>13812</v>
      </c>
      <c r="U38" s="37">
        <f t="shared" si="29"/>
        <v>13812</v>
      </c>
      <c r="V38" s="37">
        <f t="shared" si="29"/>
        <v>13812</v>
      </c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</row>
    <row r="39" spans="1:215" s="5" customFormat="1" ht="11.25" hidden="1">
      <c r="A39" s="41"/>
      <c r="B39" s="15"/>
      <c r="C39" s="15">
        <v>4300</v>
      </c>
      <c r="D39" s="3" t="s">
        <v>10</v>
      </c>
      <c r="E39" s="37">
        <v>24307</v>
      </c>
      <c r="F39" s="37">
        <v>24307</v>
      </c>
      <c r="G39" s="37">
        <v>24307</v>
      </c>
      <c r="H39" s="37">
        <v>24307</v>
      </c>
      <c r="I39" s="37">
        <v>24307</v>
      </c>
      <c r="J39" s="37">
        <v>24307</v>
      </c>
      <c r="K39" s="37">
        <v>24307</v>
      </c>
      <c r="L39" s="37">
        <v>24307</v>
      </c>
      <c r="M39" s="37">
        <v>24307</v>
      </c>
      <c r="N39" s="37">
        <v>24307</v>
      </c>
      <c r="O39" s="37">
        <v>24307</v>
      </c>
      <c r="P39" s="37">
        <v>24307</v>
      </c>
      <c r="Q39" s="37">
        <v>24307</v>
      </c>
      <c r="R39" s="37">
        <v>24307</v>
      </c>
      <c r="S39" s="37">
        <v>24307</v>
      </c>
      <c r="T39" s="37">
        <v>24307</v>
      </c>
      <c r="U39" s="37">
        <v>24307</v>
      </c>
      <c r="V39" s="37">
        <v>24307</v>
      </c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</row>
    <row r="40" spans="1:215" s="5" customFormat="1" ht="11.25" hidden="1">
      <c r="A40" s="41"/>
      <c r="B40" s="15"/>
      <c r="C40" s="15">
        <v>4410</v>
      </c>
      <c r="D40" s="3" t="s">
        <v>16</v>
      </c>
      <c r="E40" s="37">
        <v>3000</v>
      </c>
      <c r="F40" s="37">
        <v>3000</v>
      </c>
      <c r="G40" s="37">
        <v>3000</v>
      </c>
      <c r="H40" s="37">
        <v>3000</v>
      </c>
      <c r="I40" s="37">
        <v>3000</v>
      </c>
      <c r="J40" s="37">
        <v>3000</v>
      </c>
      <c r="K40" s="37">
        <v>3000</v>
      </c>
      <c r="L40" s="37">
        <v>3000</v>
      </c>
      <c r="M40" s="37">
        <v>3000</v>
      </c>
      <c r="N40" s="37">
        <v>3000</v>
      </c>
      <c r="O40" s="37">
        <v>3000</v>
      </c>
      <c r="P40" s="37">
        <v>3000</v>
      </c>
      <c r="Q40" s="37">
        <v>3000</v>
      </c>
      <c r="R40" s="37">
        <v>3000</v>
      </c>
      <c r="S40" s="37">
        <v>3000</v>
      </c>
      <c r="T40" s="37">
        <v>3000</v>
      </c>
      <c r="U40" s="37">
        <v>3000</v>
      </c>
      <c r="V40" s="37">
        <v>3000</v>
      </c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</row>
    <row r="41" spans="1:215" s="5" customFormat="1" ht="11.25" hidden="1">
      <c r="A41" s="41"/>
      <c r="B41" s="15"/>
      <c r="C41" s="15">
        <v>4430</v>
      </c>
      <c r="D41" s="3" t="s">
        <v>18</v>
      </c>
      <c r="E41" s="37">
        <v>2000</v>
      </c>
      <c r="F41" s="37">
        <v>2000</v>
      </c>
      <c r="G41" s="37">
        <v>2000</v>
      </c>
      <c r="H41" s="37">
        <v>2000</v>
      </c>
      <c r="I41" s="37">
        <v>2000</v>
      </c>
      <c r="J41" s="37">
        <v>2000</v>
      </c>
      <c r="K41" s="37">
        <v>2000</v>
      </c>
      <c r="L41" s="37">
        <v>2000</v>
      </c>
      <c r="M41" s="37">
        <v>2000</v>
      </c>
      <c r="N41" s="37">
        <v>2000</v>
      </c>
      <c r="O41" s="37">
        <v>2000</v>
      </c>
      <c r="P41" s="37">
        <v>2000</v>
      </c>
      <c r="Q41" s="37">
        <v>2000</v>
      </c>
      <c r="R41" s="37">
        <v>2000</v>
      </c>
      <c r="S41" s="37">
        <v>2000</v>
      </c>
      <c r="T41" s="37">
        <v>2000</v>
      </c>
      <c r="U41" s="37">
        <v>2000</v>
      </c>
      <c r="V41" s="37">
        <v>2000</v>
      </c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</row>
    <row r="42" spans="1:215" s="5" customFormat="1" ht="22.5" hidden="1">
      <c r="A42" s="41"/>
      <c r="B42" s="15"/>
      <c r="C42" s="15">
        <v>4440</v>
      </c>
      <c r="D42" s="3" t="s">
        <v>15</v>
      </c>
      <c r="E42" s="37">
        <v>3800</v>
      </c>
      <c r="F42" s="37">
        <v>3800</v>
      </c>
      <c r="G42" s="37">
        <v>3800</v>
      </c>
      <c r="H42" s="37">
        <v>3800</v>
      </c>
      <c r="I42" s="37">
        <v>3800</v>
      </c>
      <c r="J42" s="37">
        <v>3800</v>
      </c>
      <c r="K42" s="37">
        <v>3800</v>
      </c>
      <c r="L42" s="37">
        <v>3800</v>
      </c>
      <c r="M42" s="37">
        <v>3800</v>
      </c>
      <c r="N42" s="37">
        <v>3800</v>
      </c>
      <c r="O42" s="37">
        <v>3800</v>
      </c>
      <c r="P42" s="37">
        <v>3800</v>
      </c>
      <c r="Q42" s="37">
        <v>3800</v>
      </c>
      <c r="R42" s="37">
        <v>3800</v>
      </c>
      <c r="S42" s="37">
        <v>3800</v>
      </c>
      <c r="T42" s="37">
        <v>3800</v>
      </c>
      <c r="U42" s="37">
        <v>3800</v>
      </c>
      <c r="V42" s="37">
        <v>3800</v>
      </c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</row>
    <row r="43" spans="1:215" s="100" customFormat="1" ht="56.25">
      <c r="A43" s="95"/>
      <c r="B43" s="96">
        <v>85212</v>
      </c>
      <c r="C43" s="109"/>
      <c r="D43" s="98" t="s">
        <v>37</v>
      </c>
      <c r="E43" s="99">
        <f aca="true" t="shared" si="30" ref="E43:L43">SUM(E44:E55)</f>
        <v>0</v>
      </c>
      <c r="F43" s="99">
        <f t="shared" si="30"/>
        <v>6416200</v>
      </c>
      <c r="G43" s="99">
        <f t="shared" si="30"/>
        <v>0</v>
      </c>
      <c r="H43" s="99">
        <f t="shared" si="30"/>
        <v>147200</v>
      </c>
      <c r="I43" s="99">
        <f t="shared" si="30"/>
        <v>0</v>
      </c>
      <c r="J43" s="99">
        <f t="shared" si="30"/>
        <v>6563400</v>
      </c>
      <c r="K43" s="99">
        <f t="shared" si="30"/>
        <v>0</v>
      </c>
      <c r="L43" s="99">
        <f t="shared" si="30"/>
        <v>0</v>
      </c>
      <c r="M43" s="99">
        <f aca="true" t="shared" si="31" ref="M43:R43">SUM(M44:M59)</f>
        <v>0</v>
      </c>
      <c r="N43" s="99">
        <f t="shared" si="31"/>
        <v>6563400</v>
      </c>
      <c r="O43" s="99">
        <f t="shared" si="31"/>
        <v>0</v>
      </c>
      <c r="P43" s="99">
        <f t="shared" si="31"/>
        <v>52500</v>
      </c>
      <c r="Q43" s="99">
        <f t="shared" si="31"/>
        <v>0</v>
      </c>
      <c r="R43" s="99">
        <f t="shared" si="31"/>
        <v>6615900</v>
      </c>
      <c r="S43" s="99">
        <f>SUM(S44:S59)</f>
        <v>0</v>
      </c>
      <c r="T43" s="99">
        <f>SUM(T44:T59)</f>
        <v>102500</v>
      </c>
      <c r="U43" s="99">
        <f>SUM(U44:U59)</f>
        <v>0</v>
      </c>
      <c r="V43" s="99">
        <f>SUM(V44:V59)</f>
        <v>6718400</v>
      </c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0"/>
      <c r="DB43" s="110"/>
      <c r="DC43" s="110"/>
      <c r="DD43" s="110"/>
      <c r="DE43" s="110"/>
      <c r="DF43" s="110"/>
      <c r="DG43" s="110"/>
      <c r="DH43" s="110"/>
      <c r="DI43" s="110"/>
      <c r="DJ43" s="110"/>
      <c r="DK43" s="110"/>
      <c r="DL43" s="110"/>
      <c r="DM43" s="110"/>
      <c r="DN43" s="110"/>
      <c r="DO43" s="110"/>
      <c r="DP43" s="110"/>
      <c r="DQ43" s="110"/>
      <c r="DR43" s="110"/>
      <c r="DS43" s="110"/>
      <c r="DT43" s="110"/>
      <c r="DU43" s="110"/>
      <c r="DV43" s="110"/>
      <c r="DW43" s="110"/>
      <c r="DX43" s="110"/>
      <c r="DY43" s="110"/>
      <c r="DZ43" s="110"/>
      <c r="EA43" s="110"/>
      <c r="EB43" s="110"/>
      <c r="EC43" s="110"/>
      <c r="ED43" s="110"/>
      <c r="EE43" s="110"/>
      <c r="EF43" s="110"/>
      <c r="EG43" s="110"/>
      <c r="EH43" s="110"/>
      <c r="EI43" s="110"/>
      <c r="EJ43" s="110"/>
      <c r="EK43" s="110"/>
      <c r="EL43" s="110"/>
      <c r="EM43" s="110"/>
      <c r="EN43" s="110"/>
      <c r="EO43" s="110"/>
      <c r="EP43" s="110"/>
      <c r="EQ43" s="110"/>
      <c r="ER43" s="110"/>
      <c r="ES43" s="110"/>
      <c r="ET43" s="110"/>
      <c r="EU43" s="110"/>
      <c r="EV43" s="110"/>
      <c r="EW43" s="110"/>
      <c r="EX43" s="110"/>
      <c r="EY43" s="110"/>
      <c r="EZ43" s="110"/>
      <c r="FA43" s="110"/>
      <c r="FB43" s="110"/>
      <c r="FC43" s="110"/>
      <c r="FD43" s="110"/>
      <c r="FE43" s="110"/>
      <c r="FF43" s="110"/>
      <c r="FG43" s="110"/>
      <c r="FH43" s="110"/>
      <c r="FI43" s="110"/>
      <c r="FJ43" s="110"/>
      <c r="FK43" s="110"/>
      <c r="FL43" s="110"/>
      <c r="FM43" s="110"/>
      <c r="FN43" s="110"/>
      <c r="FO43" s="110"/>
      <c r="FP43" s="110"/>
      <c r="FQ43" s="110"/>
      <c r="FR43" s="110"/>
      <c r="FS43" s="110"/>
      <c r="FT43" s="110"/>
      <c r="FU43" s="110"/>
      <c r="FV43" s="110"/>
      <c r="FW43" s="110"/>
      <c r="FX43" s="110"/>
      <c r="FY43" s="110"/>
      <c r="FZ43" s="110"/>
      <c r="GA43" s="110"/>
      <c r="GB43" s="110"/>
      <c r="GC43" s="110"/>
      <c r="GD43" s="110"/>
      <c r="GE43" s="110"/>
      <c r="GF43" s="110"/>
      <c r="GG43" s="110"/>
      <c r="GH43" s="110"/>
      <c r="GI43" s="110"/>
      <c r="GJ43" s="110"/>
      <c r="GK43" s="110"/>
      <c r="GL43" s="110"/>
      <c r="GM43" s="110"/>
      <c r="GN43" s="110"/>
      <c r="GO43" s="110"/>
      <c r="GP43" s="110"/>
      <c r="GQ43" s="110"/>
      <c r="GR43" s="110"/>
      <c r="GS43" s="110"/>
      <c r="GT43" s="110"/>
      <c r="GU43" s="110"/>
      <c r="GV43" s="110"/>
      <c r="GW43" s="110"/>
      <c r="GX43" s="110"/>
      <c r="GY43" s="110"/>
      <c r="GZ43" s="110"/>
      <c r="HA43" s="110"/>
      <c r="HB43" s="110"/>
      <c r="HC43" s="110"/>
      <c r="HD43" s="110"/>
      <c r="HE43" s="110"/>
      <c r="HF43" s="110"/>
      <c r="HG43" s="110"/>
    </row>
    <row r="44" spans="1:215" s="5" customFormat="1" ht="24.75" customHeight="1">
      <c r="A44" s="41"/>
      <c r="B44" s="15"/>
      <c r="C44" s="32">
        <v>3110</v>
      </c>
      <c r="D44" s="31" t="s">
        <v>19</v>
      </c>
      <c r="E44" s="27">
        <v>0</v>
      </c>
      <c r="F44" s="27">
        <v>6176014</v>
      </c>
      <c r="G44" s="27">
        <v>0</v>
      </c>
      <c r="H44" s="27">
        <v>142784</v>
      </c>
      <c r="I44" s="27">
        <f aca="true" t="shared" si="32" ref="I44:J55">SUM(E44,G44)</f>
        <v>0</v>
      </c>
      <c r="J44" s="27">
        <f t="shared" si="32"/>
        <v>6318798</v>
      </c>
      <c r="K44" s="27">
        <v>0</v>
      </c>
      <c r="L44" s="27">
        <v>0</v>
      </c>
      <c r="M44" s="27">
        <f aca="true" t="shared" si="33" ref="M44:M55">SUM(I44,K44)</f>
        <v>0</v>
      </c>
      <c r="N44" s="27">
        <f aca="true" t="shared" si="34" ref="N44:N55">SUM(J44,L44)</f>
        <v>6318798</v>
      </c>
      <c r="O44" s="27"/>
      <c r="P44" s="27"/>
      <c r="Q44" s="27">
        <f aca="true" t="shared" si="35" ref="Q44:Q59">SUM(M44,O44)</f>
        <v>0</v>
      </c>
      <c r="R44" s="27">
        <f aca="true" t="shared" si="36" ref="R44:R59">SUM(N44,P44)</f>
        <v>6318798</v>
      </c>
      <c r="S44" s="27">
        <v>0</v>
      </c>
      <c r="T44" s="27">
        <v>99425</v>
      </c>
      <c r="U44" s="27">
        <f aca="true" t="shared" si="37" ref="U44:U59">SUM(Q44,S44)</f>
        <v>0</v>
      </c>
      <c r="V44" s="27">
        <f aca="true" t="shared" si="38" ref="V44:V59">SUM(R44,T44)</f>
        <v>6418223</v>
      </c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/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/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/>
      <c r="GB44" s="47"/>
      <c r="GC44" s="47"/>
      <c r="GD44" s="47"/>
      <c r="GE44" s="47"/>
      <c r="GF44" s="47"/>
      <c r="GG44" s="47"/>
      <c r="GH44" s="47"/>
      <c r="GI44" s="47"/>
      <c r="GJ44" s="47"/>
      <c r="GK44" s="47"/>
      <c r="GL44" s="47"/>
      <c r="GM44" s="47"/>
      <c r="GN44" s="47"/>
      <c r="GO44" s="47"/>
      <c r="GP44" s="47"/>
      <c r="GQ44" s="47"/>
      <c r="GR44" s="47"/>
      <c r="GS44" s="47"/>
      <c r="GT44" s="47"/>
      <c r="GU44" s="47"/>
      <c r="GV44" s="47"/>
      <c r="GW44" s="47"/>
      <c r="GX44" s="47"/>
      <c r="GY44" s="47"/>
      <c r="GZ44" s="47"/>
      <c r="HA44" s="47"/>
      <c r="HB44" s="47"/>
      <c r="HC44" s="47"/>
      <c r="HD44" s="47"/>
      <c r="HE44" s="47"/>
      <c r="HF44" s="47"/>
      <c r="HG44" s="47"/>
    </row>
    <row r="45" spans="1:215" s="5" customFormat="1" ht="30" customHeight="1">
      <c r="A45" s="41"/>
      <c r="B45" s="15"/>
      <c r="C45" s="15">
        <v>4010</v>
      </c>
      <c r="D45" s="3" t="s">
        <v>11</v>
      </c>
      <c r="E45" s="27">
        <v>0</v>
      </c>
      <c r="F45" s="27">
        <v>147161</v>
      </c>
      <c r="G45" s="27">
        <v>0</v>
      </c>
      <c r="H45" s="27">
        <v>2071</v>
      </c>
      <c r="I45" s="27">
        <f t="shared" si="32"/>
        <v>0</v>
      </c>
      <c r="J45" s="27">
        <f t="shared" si="32"/>
        <v>149232</v>
      </c>
      <c r="K45" s="27">
        <v>0</v>
      </c>
      <c r="L45" s="27">
        <v>0</v>
      </c>
      <c r="M45" s="27">
        <f t="shared" si="33"/>
        <v>0</v>
      </c>
      <c r="N45" s="27">
        <f t="shared" si="34"/>
        <v>149232</v>
      </c>
      <c r="O45" s="27"/>
      <c r="P45" s="27"/>
      <c r="Q45" s="27">
        <f t="shared" si="35"/>
        <v>0</v>
      </c>
      <c r="R45" s="27">
        <f t="shared" si="36"/>
        <v>149232</v>
      </c>
      <c r="S45" s="27">
        <v>0</v>
      </c>
      <c r="T45" s="27">
        <v>0</v>
      </c>
      <c r="U45" s="27">
        <f t="shared" si="37"/>
        <v>0</v>
      </c>
      <c r="V45" s="27">
        <f t="shared" si="38"/>
        <v>149232</v>
      </c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/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/>
      <c r="GM45" s="47"/>
      <c r="GN45" s="47"/>
      <c r="GO45" s="47"/>
      <c r="GP45" s="47"/>
      <c r="GQ45" s="47"/>
      <c r="GR45" s="47"/>
      <c r="GS45" s="47"/>
      <c r="GT45" s="47"/>
      <c r="GU45" s="47"/>
      <c r="GV45" s="47"/>
      <c r="GW45" s="47"/>
      <c r="GX45" s="47"/>
      <c r="GY45" s="47"/>
      <c r="GZ45" s="47"/>
      <c r="HA45" s="47"/>
      <c r="HB45" s="47"/>
      <c r="HC45" s="47"/>
      <c r="HD45" s="47"/>
      <c r="HE45" s="47"/>
      <c r="HF45" s="47"/>
      <c r="HG45" s="47"/>
    </row>
    <row r="46" spans="1:215" s="5" customFormat="1" ht="24.75" customHeight="1">
      <c r="A46" s="41"/>
      <c r="B46" s="15"/>
      <c r="C46" s="15">
        <v>4040</v>
      </c>
      <c r="D46" s="3" t="s">
        <v>12</v>
      </c>
      <c r="E46" s="27">
        <v>0</v>
      </c>
      <c r="F46" s="27">
        <v>12000</v>
      </c>
      <c r="G46" s="27">
        <v>0</v>
      </c>
      <c r="H46" s="27">
        <v>-2071</v>
      </c>
      <c r="I46" s="27">
        <f t="shared" si="32"/>
        <v>0</v>
      </c>
      <c r="J46" s="27">
        <f t="shared" si="32"/>
        <v>9929</v>
      </c>
      <c r="K46" s="27">
        <v>0</v>
      </c>
      <c r="L46" s="27">
        <v>0</v>
      </c>
      <c r="M46" s="27">
        <f t="shared" si="33"/>
        <v>0</v>
      </c>
      <c r="N46" s="27">
        <f t="shared" si="34"/>
        <v>9929</v>
      </c>
      <c r="O46" s="27"/>
      <c r="P46" s="27"/>
      <c r="Q46" s="27">
        <f t="shared" si="35"/>
        <v>0</v>
      </c>
      <c r="R46" s="27">
        <f t="shared" si="36"/>
        <v>9929</v>
      </c>
      <c r="S46" s="27">
        <v>0</v>
      </c>
      <c r="T46" s="27">
        <v>0</v>
      </c>
      <c r="U46" s="27">
        <f t="shared" si="37"/>
        <v>0</v>
      </c>
      <c r="V46" s="27">
        <f t="shared" si="38"/>
        <v>9929</v>
      </c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/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/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/>
      <c r="GM46" s="47"/>
      <c r="GN46" s="47"/>
      <c r="GO46" s="47"/>
      <c r="GP46" s="47"/>
      <c r="GQ46" s="47"/>
      <c r="GR46" s="47"/>
      <c r="GS46" s="47"/>
      <c r="GT46" s="47"/>
      <c r="GU46" s="47"/>
      <c r="GV46" s="47"/>
      <c r="GW46" s="47"/>
      <c r="GX46" s="47"/>
      <c r="GY46" s="47"/>
      <c r="GZ46" s="47"/>
      <c r="HA46" s="47"/>
      <c r="HB46" s="47"/>
      <c r="HC46" s="47"/>
      <c r="HD46" s="47"/>
      <c r="HE46" s="47"/>
      <c r="HF46" s="47"/>
      <c r="HG46" s="47"/>
    </row>
    <row r="47" spans="1:215" s="5" customFormat="1" ht="24.75" customHeight="1">
      <c r="A47" s="41"/>
      <c r="B47" s="15"/>
      <c r="C47" s="15">
        <v>4110</v>
      </c>
      <c r="D47" s="3" t="s">
        <v>13</v>
      </c>
      <c r="E47" s="27">
        <v>0</v>
      </c>
      <c r="F47" s="27">
        <v>73300</v>
      </c>
      <c r="G47" s="27">
        <v>0</v>
      </c>
      <c r="H47" s="27">
        <v>0</v>
      </c>
      <c r="I47" s="27">
        <f t="shared" si="32"/>
        <v>0</v>
      </c>
      <c r="J47" s="27">
        <f t="shared" si="32"/>
        <v>73300</v>
      </c>
      <c r="K47" s="27">
        <v>0</v>
      </c>
      <c r="L47" s="27">
        <v>0</v>
      </c>
      <c r="M47" s="27">
        <f t="shared" si="33"/>
        <v>0</v>
      </c>
      <c r="N47" s="27">
        <f t="shared" si="34"/>
        <v>73300</v>
      </c>
      <c r="O47" s="27"/>
      <c r="P47" s="27"/>
      <c r="Q47" s="27">
        <f t="shared" si="35"/>
        <v>0</v>
      </c>
      <c r="R47" s="27">
        <f t="shared" si="36"/>
        <v>73300</v>
      </c>
      <c r="S47" s="27">
        <v>0</v>
      </c>
      <c r="T47" s="27">
        <v>0</v>
      </c>
      <c r="U47" s="27">
        <f t="shared" si="37"/>
        <v>0</v>
      </c>
      <c r="V47" s="27">
        <f t="shared" si="38"/>
        <v>73300</v>
      </c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/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/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/>
      <c r="GM47" s="47"/>
      <c r="GN47" s="47"/>
      <c r="GO47" s="47"/>
      <c r="GP47" s="47"/>
      <c r="GQ47" s="47"/>
      <c r="GR47" s="47"/>
      <c r="GS47" s="47"/>
      <c r="GT47" s="47"/>
      <c r="GU47" s="47"/>
      <c r="GV47" s="47"/>
      <c r="GW47" s="47"/>
      <c r="GX47" s="47"/>
      <c r="GY47" s="47"/>
      <c r="GZ47" s="47"/>
      <c r="HA47" s="47"/>
      <c r="HB47" s="47"/>
      <c r="HC47" s="47"/>
      <c r="HD47" s="47"/>
      <c r="HE47" s="47"/>
      <c r="HF47" s="47"/>
      <c r="HG47" s="47"/>
    </row>
    <row r="48" spans="1:215" s="5" customFormat="1" ht="24.75" customHeight="1">
      <c r="A48" s="41"/>
      <c r="B48" s="15"/>
      <c r="C48" s="15">
        <v>4120</v>
      </c>
      <c r="D48" s="3" t="s">
        <v>14</v>
      </c>
      <c r="E48" s="27">
        <v>0</v>
      </c>
      <c r="F48" s="27">
        <v>3600</v>
      </c>
      <c r="G48" s="27">
        <v>0</v>
      </c>
      <c r="H48" s="27">
        <v>0</v>
      </c>
      <c r="I48" s="27">
        <f t="shared" si="32"/>
        <v>0</v>
      </c>
      <c r="J48" s="27">
        <f t="shared" si="32"/>
        <v>3600</v>
      </c>
      <c r="K48" s="27">
        <v>0</v>
      </c>
      <c r="L48" s="27">
        <v>0</v>
      </c>
      <c r="M48" s="27">
        <f t="shared" si="33"/>
        <v>0</v>
      </c>
      <c r="N48" s="27">
        <f t="shared" si="34"/>
        <v>3600</v>
      </c>
      <c r="O48" s="27"/>
      <c r="P48" s="27"/>
      <c r="Q48" s="27">
        <f t="shared" si="35"/>
        <v>0</v>
      </c>
      <c r="R48" s="27">
        <f t="shared" si="36"/>
        <v>3600</v>
      </c>
      <c r="S48" s="27">
        <v>0</v>
      </c>
      <c r="T48" s="27">
        <v>0</v>
      </c>
      <c r="U48" s="27">
        <f t="shared" si="37"/>
        <v>0</v>
      </c>
      <c r="V48" s="27">
        <f t="shared" si="38"/>
        <v>3600</v>
      </c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/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/>
      <c r="FQ48" s="47"/>
      <c r="FR48" s="47"/>
      <c r="FS48" s="47"/>
      <c r="FT48" s="47"/>
      <c r="FU48" s="47"/>
      <c r="FV48" s="47"/>
      <c r="FW48" s="47"/>
      <c r="FX48" s="47"/>
      <c r="FY48" s="47"/>
      <c r="FZ48" s="47"/>
      <c r="GA48" s="47"/>
      <c r="GB48" s="47"/>
      <c r="GC48" s="47"/>
      <c r="GD48" s="47"/>
      <c r="GE48" s="47"/>
      <c r="GF48" s="47"/>
      <c r="GG48" s="47"/>
      <c r="GH48" s="47"/>
      <c r="GI48" s="47"/>
      <c r="GJ48" s="47"/>
      <c r="GK48" s="47"/>
      <c r="GL48" s="47"/>
      <c r="GM48" s="47"/>
      <c r="GN48" s="47"/>
      <c r="GO48" s="47"/>
      <c r="GP48" s="47"/>
      <c r="GQ48" s="47"/>
      <c r="GR48" s="47"/>
      <c r="GS48" s="47"/>
      <c r="GT48" s="47"/>
      <c r="GU48" s="47"/>
      <c r="GV48" s="47"/>
      <c r="GW48" s="47"/>
      <c r="GX48" s="47"/>
      <c r="GY48" s="47"/>
      <c r="GZ48" s="47"/>
      <c r="HA48" s="47"/>
      <c r="HB48" s="47"/>
      <c r="HC48" s="47"/>
      <c r="HD48" s="47"/>
      <c r="HE48" s="47"/>
      <c r="HF48" s="47"/>
      <c r="HG48" s="47"/>
    </row>
    <row r="49" spans="1:215" s="5" customFormat="1" ht="24.75" customHeight="1">
      <c r="A49" s="41"/>
      <c r="B49" s="15"/>
      <c r="C49" s="15">
        <v>4210</v>
      </c>
      <c r="D49" s="3" t="s">
        <v>17</v>
      </c>
      <c r="E49" s="27">
        <v>0</v>
      </c>
      <c r="F49" s="27">
        <v>0</v>
      </c>
      <c r="G49" s="27">
        <v>0</v>
      </c>
      <c r="H49" s="27">
        <v>4416</v>
      </c>
      <c r="I49" s="27">
        <f t="shared" si="32"/>
        <v>0</v>
      </c>
      <c r="J49" s="27">
        <f t="shared" si="32"/>
        <v>4416</v>
      </c>
      <c r="K49" s="27">
        <v>0</v>
      </c>
      <c r="L49" s="27">
        <v>0</v>
      </c>
      <c r="M49" s="27">
        <f t="shared" si="33"/>
        <v>0</v>
      </c>
      <c r="N49" s="27">
        <f t="shared" si="34"/>
        <v>4416</v>
      </c>
      <c r="O49" s="27"/>
      <c r="P49" s="27">
        <v>43500</v>
      </c>
      <c r="Q49" s="27">
        <f t="shared" si="35"/>
        <v>0</v>
      </c>
      <c r="R49" s="27">
        <f t="shared" si="36"/>
        <v>47916</v>
      </c>
      <c r="S49" s="27">
        <v>0</v>
      </c>
      <c r="T49" s="27">
        <f>-5425-6359</f>
        <v>-11784</v>
      </c>
      <c r="U49" s="27">
        <f t="shared" si="37"/>
        <v>0</v>
      </c>
      <c r="V49" s="27">
        <f t="shared" si="38"/>
        <v>36132</v>
      </c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/>
      <c r="GM49" s="47"/>
      <c r="GN49" s="47"/>
      <c r="GO49" s="47"/>
      <c r="GP49" s="47"/>
      <c r="GQ49" s="47"/>
      <c r="GR49" s="47"/>
      <c r="GS49" s="47"/>
      <c r="GT49" s="47"/>
      <c r="GU49" s="47"/>
      <c r="GV49" s="47"/>
      <c r="GW49" s="47"/>
      <c r="GX49" s="47"/>
      <c r="GY49" s="47"/>
      <c r="GZ49" s="47"/>
      <c r="HA49" s="47"/>
      <c r="HB49" s="47"/>
      <c r="HC49" s="47"/>
      <c r="HD49" s="47"/>
      <c r="HE49" s="47"/>
      <c r="HF49" s="47"/>
      <c r="HG49" s="47"/>
    </row>
    <row r="50" spans="1:215" s="5" customFormat="1" ht="24.75" customHeight="1">
      <c r="A50" s="41"/>
      <c r="B50" s="15"/>
      <c r="C50" s="15">
        <v>4300</v>
      </c>
      <c r="D50" s="3" t="s">
        <v>10</v>
      </c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>
        <v>0</v>
      </c>
      <c r="R50" s="27">
        <v>0</v>
      </c>
      <c r="S50" s="27">
        <v>0</v>
      </c>
      <c r="T50" s="27">
        <v>1866</v>
      </c>
      <c r="U50" s="27">
        <f t="shared" si="37"/>
        <v>0</v>
      </c>
      <c r="V50" s="27">
        <f t="shared" si="38"/>
        <v>1866</v>
      </c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  <c r="GT50" s="47"/>
      <c r="GU50" s="47"/>
      <c r="GV50" s="47"/>
      <c r="GW50" s="47"/>
      <c r="GX50" s="47"/>
      <c r="GY50" s="47"/>
      <c r="GZ50" s="47"/>
      <c r="HA50" s="47"/>
      <c r="HB50" s="47"/>
      <c r="HC50" s="47"/>
      <c r="HD50" s="47"/>
      <c r="HE50" s="47"/>
      <c r="HF50" s="47"/>
      <c r="HG50" s="47"/>
    </row>
    <row r="51" spans="1:215" s="5" customFormat="1" ht="24.75" customHeight="1">
      <c r="A51" s="41"/>
      <c r="B51" s="15"/>
      <c r="C51" s="15">
        <v>4350</v>
      </c>
      <c r="D51" s="3" t="s">
        <v>84</v>
      </c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>
        <v>0</v>
      </c>
      <c r="R51" s="27">
        <v>0</v>
      </c>
      <c r="S51" s="27">
        <v>0</v>
      </c>
      <c r="T51" s="27">
        <v>976</v>
      </c>
      <c r="U51" s="27">
        <f t="shared" si="37"/>
        <v>0</v>
      </c>
      <c r="V51" s="27">
        <f t="shared" si="38"/>
        <v>976</v>
      </c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  <c r="GE51" s="47"/>
      <c r="GF51" s="47"/>
      <c r="GG51" s="47"/>
      <c r="GH51" s="47"/>
      <c r="GI51" s="47"/>
      <c r="GJ51" s="47"/>
      <c r="GK51" s="47"/>
      <c r="GL51" s="47"/>
      <c r="GM51" s="47"/>
      <c r="GN51" s="47"/>
      <c r="GO51" s="47"/>
      <c r="GP51" s="47"/>
      <c r="GQ51" s="47"/>
      <c r="GR51" s="47"/>
      <c r="GS51" s="47"/>
      <c r="GT51" s="47"/>
      <c r="GU51" s="47"/>
      <c r="GV51" s="47"/>
      <c r="GW51" s="47"/>
      <c r="GX51" s="47"/>
      <c r="GY51" s="47"/>
      <c r="GZ51" s="47"/>
      <c r="HA51" s="47"/>
      <c r="HB51" s="47"/>
      <c r="HC51" s="47"/>
      <c r="HD51" s="47"/>
      <c r="HE51" s="47"/>
      <c r="HF51" s="47"/>
      <c r="HG51" s="47"/>
    </row>
    <row r="52" spans="1:215" s="5" customFormat="1" ht="33.75">
      <c r="A52" s="41"/>
      <c r="B52" s="15"/>
      <c r="C52" s="15">
        <v>4360</v>
      </c>
      <c r="D52" s="3" t="s">
        <v>85</v>
      </c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>
        <v>0</v>
      </c>
      <c r="R52" s="27">
        <v>0</v>
      </c>
      <c r="S52" s="27">
        <v>0</v>
      </c>
      <c r="T52" s="27">
        <v>800</v>
      </c>
      <c r="U52" s="27">
        <f t="shared" si="37"/>
        <v>0</v>
      </c>
      <c r="V52" s="27">
        <f t="shared" si="38"/>
        <v>800</v>
      </c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/>
      <c r="FF52" s="47"/>
      <c r="FG52" s="47"/>
      <c r="FH52" s="47"/>
      <c r="FI52" s="47"/>
      <c r="FJ52" s="47"/>
      <c r="FK52" s="47"/>
      <c r="FL52" s="47"/>
      <c r="FM52" s="47"/>
      <c r="FN52" s="47"/>
      <c r="FO52" s="47"/>
      <c r="FP52" s="47"/>
      <c r="FQ52" s="47"/>
      <c r="FR52" s="47"/>
      <c r="FS52" s="47"/>
      <c r="FT52" s="47"/>
      <c r="FU52" s="47"/>
      <c r="FV52" s="47"/>
      <c r="FW52" s="47"/>
      <c r="FX52" s="47"/>
      <c r="FY52" s="47"/>
      <c r="FZ52" s="47"/>
      <c r="GA52" s="47"/>
      <c r="GB52" s="47"/>
      <c r="GC52" s="47"/>
      <c r="GD52" s="47"/>
      <c r="GE52" s="47"/>
      <c r="GF52" s="47"/>
      <c r="GG52" s="47"/>
      <c r="GH52" s="47"/>
      <c r="GI52" s="47"/>
      <c r="GJ52" s="47"/>
      <c r="GK52" s="47"/>
      <c r="GL52" s="47"/>
      <c r="GM52" s="47"/>
      <c r="GN52" s="47"/>
      <c r="GO52" s="47"/>
      <c r="GP52" s="47"/>
      <c r="GQ52" s="47"/>
      <c r="GR52" s="47"/>
      <c r="GS52" s="47"/>
      <c r="GT52" s="47"/>
      <c r="GU52" s="47"/>
      <c r="GV52" s="47"/>
      <c r="GW52" s="47"/>
      <c r="GX52" s="47"/>
      <c r="GY52" s="47"/>
      <c r="GZ52" s="47"/>
      <c r="HA52" s="47"/>
      <c r="HB52" s="47"/>
      <c r="HC52" s="47"/>
      <c r="HD52" s="47"/>
      <c r="HE52" s="47"/>
      <c r="HF52" s="47"/>
      <c r="HG52" s="47"/>
    </row>
    <row r="53" spans="1:215" s="5" customFormat="1" ht="33.75">
      <c r="A53" s="41"/>
      <c r="B53" s="15"/>
      <c r="C53" s="15">
        <v>4370</v>
      </c>
      <c r="D53" s="3" t="s">
        <v>86</v>
      </c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>
        <v>0</v>
      </c>
      <c r="R53" s="27">
        <v>0</v>
      </c>
      <c r="S53" s="27">
        <v>0</v>
      </c>
      <c r="T53" s="27">
        <v>2400</v>
      </c>
      <c r="U53" s="27">
        <f t="shared" si="37"/>
        <v>0</v>
      </c>
      <c r="V53" s="27">
        <f t="shared" si="38"/>
        <v>2400</v>
      </c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/>
      <c r="GT53" s="47"/>
      <c r="GU53" s="47"/>
      <c r="GV53" s="47"/>
      <c r="GW53" s="47"/>
      <c r="GX53" s="47"/>
      <c r="GY53" s="47"/>
      <c r="GZ53" s="47"/>
      <c r="HA53" s="47"/>
      <c r="HB53" s="47"/>
      <c r="HC53" s="47"/>
      <c r="HD53" s="47"/>
      <c r="HE53" s="47"/>
      <c r="HF53" s="47"/>
      <c r="HG53" s="47"/>
    </row>
    <row r="54" spans="1:215" s="5" customFormat="1" ht="24" customHeight="1">
      <c r="A54" s="41"/>
      <c r="B54" s="15"/>
      <c r="C54" s="15">
        <v>4410</v>
      </c>
      <c r="D54" s="3" t="s">
        <v>16</v>
      </c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>
        <v>0</v>
      </c>
      <c r="R54" s="27">
        <v>0</v>
      </c>
      <c r="S54" s="27">
        <v>0</v>
      </c>
      <c r="T54" s="27">
        <v>2368</v>
      </c>
      <c r="U54" s="27">
        <f t="shared" si="37"/>
        <v>0</v>
      </c>
      <c r="V54" s="27">
        <f t="shared" si="38"/>
        <v>2368</v>
      </c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47"/>
      <c r="EF54" s="47"/>
      <c r="EG54" s="47"/>
      <c r="EH54" s="47"/>
      <c r="EI54" s="47"/>
      <c r="EJ54" s="47"/>
      <c r="EK54" s="47"/>
      <c r="EL54" s="47"/>
      <c r="EM54" s="47"/>
      <c r="EN54" s="47"/>
      <c r="EO54" s="47"/>
      <c r="EP54" s="47"/>
      <c r="EQ54" s="47"/>
      <c r="ER54" s="47"/>
      <c r="ES54" s="47"/>
      <c r="ET54" s="47"/>
      <c r="EU54" s="47"/>
      <c r="EV54" s="47"/>
      <c r="EW54" s="47"/>
      <c r="EX54" s="47"/>
      <c r="EY54" s="47"/>
      <c r="EZ54" s="47"/>
      <c r="FA54" s="47"/>
      <c r="FB54" s="47"/>
      <c r="FC54" s="47"/>
      <c r="FD54" s="47"/>
      <c r="FE54" s="47"/>
      <c r="FF54" s="47"/>
      <c r="FG54" s="47"/>
      <c r="FH54" s="47"/>
      <c r="FI54" s="47"/>
      <c r="FJ54" s="47"/>
      <c r="FK54" s="47"/>
      <c r="FL54" s="47"/>
      <c r="FM54" s="47"/>
      <c r="FN54" s="47"/>
      <c r="FO54" s="47"/>
      <c r="FP54" s="47"/>
      <c r="FQ54" s="47"/>
      <c r="FR54" s="47"/>
      <c r="FS54" s="47"/>
      <c r="FT54" s="47"/>
      <c r="FU54" s="47"/>
      <c r="FV54" s="47"/>
      <c r="FW54" s="47"/>
      <c r="FX54" s="47"/>
      <c r="FY54" s="47"/>
      <c r="FZ54" s="47"/>
      <c r="GA54" s="47"/>
      <c r="GB54" s="47"/>
      <c r="GC54" s="47"/>
      <c r="GD54" s="47"/>
      <c r="GE54" s="47"/>
      <c r="GF54" s="47"/>
      <c r="GG54" s="47"/>
      <c r="GH54" s="47"/>
      <c r="GI54" s="47"/>
      <c r="GJ54" s="47"/>
      <c r="GK54" s="47"/>
      <c r="GL54" s="47"/>
      <c r="GM54" s="47"/>
      <c r="GN54" s="47"/>
      <c r="GO54" s="47"/>
      <c r="GP54" s="47"/>
      <c r="GQ54" s="47"/>
      <c r="GR54" s="47"/>
      <c r="GS54" s="47"/>
      <c r="GT54" s="47"/>
      <c r="GU54" s="47"/>
      <c r="GV54" s="47"/>
      <c r="GW54" s="47"/>
      <c r="GX54" s="47"/>
      <c r="GY54" s="47"/>
      <c r="GZ54" s="47"/>
      <c r="HA54" s="47"/>
      <c r="HB54" s="47"/>
      <c r="HC54" s="47"/>
      <c r="HD54" s="47"/>
      <c r="HE54" s="47"/>
      <c r="HF54" s="47"/>
      <c r="HG54" s="47"/>
    </row>
    <row r="55" spans="1:215" s="5" customFormat="1" ht="30" customHeight="1">
      <c r="A55" s="41"/>
      <c r="B55" s="15"/>
      <c r="C55" s="15">
        <v>4440</v>
      </c>
      <c r="D55" s="3" t="s">
        <v>15</v>
      </c>
      <c r="E55" s="27">
        <v>0</v>
      </c>
      <c r="F55" s="27">
        <v>4125</v>
      </c>
      <c r="G55" s="27">
        <v>0</v>
      </c>
      <c r="H55" s="27">
        <v>0</v>
      </c>
      <c r="I55" s="27">
        <f t="shared" si="32"/>
        <v>0</v>
      </c>
      <c r="J55" s="27">
        <f t="shared" si="32"/>
        <v>4125</v>
      </c>
      <c r="K55" s="27">
        <v>0</v>
      </c>
      <c r="L55" s="27">
        <v>0</v>
      </c>
      <c r="M55" s="27">
        <f t="shared" si="33"/>
        <v>0</v>
      </c>
      <c r="N55" s="27">
        <f t="shared" si="34"/>
        <v>4125</v>
      </c>
      <c r="O55" s="27"/>
      <c r="P55" s="27"/>
      <c r="Q55" s="27">
        <f t="shared" si="35"/>
        <v>0</v>
      </c>
      <c r="R55" s="27">
        <f t="shared" si="36"/>
        <v>4125</v>
      </c>
      <c r="S55" s="27">
        <v>0</v>
      </c>
      <c r="T55" s="27">
        <v>409</v>
      </c>
      <c r="U55" s="27">
        <f t="shared" si="37"/>
        <v>0</v>
      </c>
      <c r="V55" s="27">
        <f t="shared" si="38"/>
        <v>4534</v>
      </c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7"/>
      <c r="DY55" s="47"/>
      <c r="DZ55" s="47"/>
      <c r="EA55" s="47"/>
      <c r="EB55" s="47"/>
      <c r="EC55" s="47"/>
      <c r="ED55" s="47"/>
      <c r="EE55" s="47"/>
      <c r="EF55" s="47"/>
      <c r="EG55" s="47"/>
      <c r="EH55" s="47"/>
      <c r="EI55" s="47"/>
      <c r="EJ55" s="47"/>
      <c r="EK55" s="47"/>
      <c r="EL55" s="47"/>
      <c r="EM55" s="47"/>
      <c r="EN55" s="47"/>
      <c r="EO55" s="47"/>
      <c r="EP55" s="47"/>
      <c r="EQ55" s="47"/>
      <c r="ER55" s="47"/>
      <c r="ES55" s="47"/>
      <c r="ET55" s="47"/>
      <c r="EU55" s="47"/>
      <c r="EV55" s="47"/>
      <c r="EW55" s="47"/>
      <c r="EX55" s="47"/>
      <c r="EY55" s="47"/>
      <c r="EZ55" s="47"/>
      <c r="FA55" s="47"/>
      <c r="FB55" s="47"/>
      <c r="FC55" s="47"/>
      <c r="FD55" s="47"/>
      <c r="FE55" s="47"/>
      <c r="FF55" s="47"/>
      <c r="FG55" s="47"/>
      <c r="FH55" s="47"/>
      <c r="FI55" s="47"/>
      <c r="FJ55" s="47"/>
      <c r="FK55" s="47"/>
      <c r="FL55" s="47"/>
      <c r="FM55" s="47"/>
      <c r="FN55" s="47"/>
      <c r="FO55" s="47"/>
      <c r="FP55" s="47"/>
      <c r="FQ55" s="47"/>
      <c r="FR55" s="47"/>
      <c r="FS55" s="47"/>
      <c r="FT55" s="47"/>
      <c r="FU55" s="47"/>
      <c r="FV55" s="47"/>
      <c r="FW55" s="47"/>
      <c r="FX55" s="47"/>
      <c r="FY55" s="47"/>
      <c r="FZ55" s="47"/>
      <c r="GA55" s="47"/>
      <c r="GB55" s="47"/>
      <c r="GC55" s="47"/>
      <c r="GD55" s="47"/>
      <c r="GE55" s="47"/>
      <c r="GF55" s="47"/>
      <c r="GG55" s="47"/>
      <c r="GH55" s="47"/>
      <c r="GI55" s="47"/>
      <c r="GJ55" s="47"/>
      <c r="GK55" s="47"/>
      <c r="GL55" s="47"/>
      <c r="GM55" s="47"/>
      <c r="GN55" s="47"/>
      <c r="GO55" s="47"/>
      <c r="GP55" s="47"/>
      <c r="GQ55" s="47"/>
      <c r="GR55" s="47"/>
      <c r="GS55" s="47"/>
      <c r="GT55" s="47"/>
      <c r="GU55" s="47"/>
      <c r="GV55" s="47"/>
      <c r="GW55" s="47"/>
      <c r="GX55" s="47"/>
      <c r="GY55" s="47"/>
      <c r="GZ55" s="47"/>
      <c r="HA55" s="47"/>
      <c r="HB55" s="47"/>
      <c r="HC55" s="47"/>
      <c r="HD55" s="47"/>
      <c r="HE55" s="47"/>
      <c r="HF55" s="47"/>
      <c r="HG55" s="47"/>
    </row>
    <row r="56" spans="1:215" s="5" customFormat="1" ht="33.75">
      <c r="A56" s="41"/>
      <c r="B56" s="15"/>
      <c r="C56" s="33">
        <v>4700</v>
      </c>
      <c r="D56" s="31" t="s">
        <v>87</v>
      </c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>
        <v>0</v>
      </c>
      <c r="R56" s="27">
        <v>0</v>
      </c>
      <c r="S56" s="27">
        <v>0</v>
      </c>
      <c r="T56" s="27">
        <v>540</v>
      </c>
      <c r="U56" s="27">
        <f t="shared" si="37"/>
        <v>0</v>
      </c>
      <c r="V56" s="27">
        <f t="shared" si="38"/>
        <v>540</v>
      </c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7"/>
      <c r="EF56" s="47"/>
      <c r="EG56" s="47"/>
      <c r="EH56" s="47"/>
      <c r="EI56" s="47"/>
      <c r="EJ56" s="47"/>
      <c r="EK56" s="47"/>
      <c r="EL56" s="47"/>
      <c r="EM56" s="47"/>
      <c r="EN56" s="47"/>
      <c r="EO56" s="47"/>
      <c r="EP56" s="47"/>
      <c r="EQ56" s="47"/>
      <c r="ER56" s="47"/>
      <c r="ES56" s="47"/>
      <c r="ET56" s="47"/>
      <c r="EU56" s="47"/>
      <c r="EV56" s="47"/>
      <c r="EW56" s="47"/>
      <c r="EX56" s="47"/>
      <c r="EY56" s="47"/>
      <c r="EZ56" s="47"/>
      <c r="FA56" s="47"/>
      <c r="FB56" s="47"/>
      <c r="FC56" s="47"/>
      <c r="FD56" s="47"/>
      <c r="FE56" s="47"/>
      <c r="FF56" s="47"/>
      <c r="FG56" s="47"/>
      <c r="FH56" s="47"/>
      <c r="FI56" s="47"/>
      <c r="FJ56" s="47"/>
      <c r="FK56" s="47"/>
      <c r="FL56" s="47"/>
      <c r="FM56" s="47"/>
      <c r="FN56" s="47"/>
      <c r="FO56" s="47"/>
      <c r="FP56" s="47"/>
      <c r="FQ56" s="47"/>
      <c r="FR56" s="47"/>
      <c r="FS56" s="47"/>
      <c r="FT56" s="47"/>
      <c r="FU56" s="47"/>
      <c r="FV56" s="47"/>
      <c r="FW56" s="47"/>
      <c r="FX56" s="47"/>
      <c r="FY56" s="47"/>
      <c r="FZ56" s="47"/>
      <c r="GA56" s="47"/>
      <c r="GB56" s="47"/>
      <c r="GC56" s="47"/>
      <c r="GD56" s="47"/>
      <c r="GE56" s="47"/>
      <c r="GF56" s="47"/>
      <c r="GG56" s="47"/>
      <c r="GH56" s="47"/>
      <c r="GI56" s="47"/>
      <c r="GJ56" s="47"/>
      <c r="GK56" s="47"/>
      <c r="GL56" s="47"/>
      <c r="GM56" s="47"/>
      <c r="GN56" s="47"/>
      <c r="GO56" s="47"/>
      <c r="GP56" s="47"/>
      <c r="GQ56" s="47"/>
      <c r="GR56" s="47"/>
      <c r="GS56" s="47"/>
      <c r="GT56" s="47"/>
      <c r="GU56" s="47"/>
      <c r="GV56" s="47"/>
      <c r="GW56" s="47"/>
      <c r="GX56" s="47"/>
      <c r="GY56" s="47"/>
      <c r="GZ56" s="47"/>
      <c r="HA56" s="47"/>
      <c r="HB56" s="47"/>
      <c r="HC56" s="47"/>
      <c r="HD56" s="47"/>
      <c r="HE56" s="47"/>
      <c r="HF56" s="47"/>
      <c r="HG56" s="47"/>
    </row>
    <row r="57" spans="1:215" s="5" customFormat="1" ht="33.75">
      <c r="A57" s="41"/>
      <c r="B57" s="15"/>
      <c r="C57" s="33">
        <v>4740</v>
      </c>
      <c r="D57" s="31" t="s">
        <v>66</v>
      </c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>
        <v>0</v>
      </c>
      <c r="R57" s="27">
        <v>0</v>
      </c>
      <c r="S57" s="27">
        <v>0</v>
      </c>
      <c r="T57" s="27">
        <v>3000</v>
      </c>
      <c r="U57" s="27">
        <f t="shared" si="37"/>
        <v>0</v>
      </c>
      <c r="V57" s="27">
        <f t="shared" si="38"/>
        <v>3000</v>
      </c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  <c r="DT57" s="47"/>
      <c r="DU57" s="47"/>
      <c r="DV57" s="47"/>
      <c r="DW57" s="47"/>
      <c r="DX57" s="47"/>
      <c r="DY57" s="47"/>
      <c r="DZ57" s="47"/>
      <c r="EA57" s="47"/>
      <c r="EB57" s="47"/>
      <c r="EC57" s="47"/>
      <c r="ED57" s="47"/>
      <c r="EE57" s="47"/>
      <c r="EF57" s="47"/>
      <c r="EG57" s="47"/>
      <c r="EH57" s="47"/>
      <c r="EI57" s="47"/>
      <c r="EJ57" s="47"/>
      <c r="EK57" s="47"/>
      <c r="EL57" s="47"/>
      <c r="EM57" s="47"/>
      <c r="EN57" s="47"/>
      <c r="EO57" s="47"/>
      <c r="EP57" s="47"/>
      <c r="EQ57" s="47"/>
      <c r="ER57" s="47"/>
      <c r="ES57" s="47"/>
      <c r="ET57" s="47"/>
      <c r="EU57" s="47"/>
      <c r="EV57" s="47"/>
      <c r="EW57" s="47"/>
      <c r="EX57" s="47"/>
      <c r="EY57" s="47"/>
      <c r="EZ57" s="47"/>
      <c r="FA57" s="47"/>
      <c r="FB57" s="47"/>
      <c r="FC57" s="47"/>
      <c r="FD57" s="47"/>
      <c r="FE57" s="47"/>
      <c r="FF57" s="47"/>
      <c r="FG57" s="47"/>
      <c r="FH57" s="47"/>
      <c r="FI57" s="47"/>
      <c r="FJ57" s="47"/>
      <c r="FK57" s="47"/>
      <c r="FL57" s="47"/>
      <c r="FM57" s="47"/>
      <c r="FN57" s="47"/>
      <c r="FO57" s="47"/>
      <c r="FP57" s="47"/>
      <c r="FQ57" s="47"/>
      <c r="FR57" s="47"/>
      <c r="FS57" s="47"/>
      <c r="FT57" s="47"/>
      <c r="FU57" s="47"/>
      <c r="FV57" s="47"/>
      <c r="FW57" s="47"/>
      <c r="FX57" s="47"/>
      <c r="FY57" s="47"/>
      <c r="FZ57" s="47"/>
      <c r="GA57" s="47"/>
      <c r="GB57" s="47"/>
      <c r="GC57" s="47"/>
      <c r="GD57" s="47"/>
      <c r="GE57" s="47"/>
      <c r="GF57" s="47"/>
      <c r="GG57" s="47"/>
      <c r="GH57" s="47"/>
      <c r="GI57" s="47"/>
      <c r="GJ57" s="47"/>
      <c r="GK57" s="47"/>
      <c r="GL57" s="47"/>
      <c r="GM57" s="47"/>
      <c r="GN57" s="47"/>
      <c r="GO57" s="47"/>
      <c r="GP57" s="47"/>
      <c r="GQ57" s="47"/>
      <c r="GR57" s="47"/>
      <c r="GS57" s="47"/>
      <c r="GT57" s="47"/>
      <c r="GU57" s="47"/>
      <c r="GV57" s="47"/>
      <c r="GW57" s="47"/>
      <c r="GX57" s="47"/>
      <c r="GY57" s="47"/>
      <c r="GZ57" s="47"/>
      <c r="HA57" s="47"/>
      <c r="HB57" s="47"/>
      <c r="HC57" s="47"/>
      <c r="HD57" s="47"/>
      <c r="HE57" s="47"/>
      <c r="HF57" s="47"/>
      <c r="HG57" s="47"/>
    </row>
    <row r="58" spans="1:215" s="5" customFormat="1" ht="30" customHeight="1">
      <c r="A58" s="41"/>
      <c r="B58" s="15"/>
      <c r="C58" s="33">
        <v>4750</v>
      </c>
      <c r="D58" s="31" t="s">
        <v>68</v>
      </c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>
        <v>0</v>
      </c>
      <c r="R58" s="27">
        <v>0</v>
      </c>
      <c r="S58" s="27">
        <v>0</v>
      </c>
      <c r="T58" s="27">
        <v>2500</v>
      </c>
      <c r="U58" s="27">
        <f t="shared" si="37"/>
        <v>0</v>
      </c>
      <c r="V58" s="27">
        <f t="shared" si="38"/>
        <v>2500</v>
      </c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  <c r="DT58" s="47"/>
      <c r="DU58" s="47"/>
      <c r="DV58" s="47"/>
      <c r="DW58" s="47"/>
      <c r="DX58" s="47"/>
      <c r="DY58" s="47"/>
      <c r="DZ58" s="47"/>
      <c r="EA58" s="47"/>
      <c r="EB58" s="47"/>
      <c r="EC58" s="47"/>
      <c r="ED58" s="47"/>
      <c r="EE58" s="47"/>
      <c r="EF58" s="47"/>
      <c r="EG58" s="47"/>
      <c r="EH58" s="47"/>
      <c r="EI58" s="47"/>
      <c r="EJ58" s="47"/>
      <c r="EK58" s="47"/>
      <c r="EL58" s="47"/>
      <c r="EM58" s="47"/>
      <c r="EN58" s="47"/>
      <c r="EO58" s="47"/>
      <c r="EP58" s="47"/>
      <c r="EQ58" s="47"/>
      <c r="ER58" s="47"/>
      <c r="ES58" s="47"/>
      <c r="ET58" s="47"/>
      <c r="EU58" s="47"/>
      <c r="EV58" s="47"/>
      <c r="EW58" s="47"/>
      <c r="EX58" s="47"/>
      <c r="EY58" s="47"/>
      <c r="EZ58" s="47"/>
      <c r="FA58" s="47"/>
      <c r="FB58" s="47"/>
      <c r="FC58" s="47"/>
      <c r="FD58" s="47"/>
      <c r="FE58" s="47"/>
      <c r="FF58" s="47"/>
      <c r="FG58" s="47"/>
      <c r="FH58" s="47"/>
      <c r="FI58" s="47"/>
      <c r="FJ58" s="47"/>
      <c r="FK58" s="47"/>
      <c r="FL58" s="47"/>
      <c r="FM58" s="47"/>
      <c r="FN58" s="47"/>
      <c r="FO58" s="47"/>
      <c r="FP58" s="47"/>
      <c r="FQ58" s="47"/>
      <c r="FR58" s="47"/>
      <c r="FS58" s="47"/>
      <c r="FT58" s="47"/>
      <c r="FU58" s="47"/>
      <c r="FV58" s="47"/>
      <c r="FW58" s="47"/>
      <c r="FX58" s="47"/>
      <c r="FY58" s="47"/>
      <c r="FZ58" s="47"/>
      <c r="GA58" s="47"/>
      <c r="GB58" s="47"/>
      <c r="GC58" s="47"/>
      <c r="GD58" s="47"/>
      <c r="GE58" s="47"/>
      <c r="GF58" s="47"/>
      <c r="GG58" s="47"/>
      <c r="GH58" s="47"/>
      <c r="GI58" s="47"/>
      <c r="GJ58" s="47"/>
      <c r="GK58" s="47"/>
      <c r="GL58" s="47"/>
      <c r="GM58" s="47"/>
      <c r="GN58" s="47"/>
      <c r="GO58" s="47"/>
      <c r="GP58" s="47"/>
      <c r="GQ58" s="47"/>
      <c r="GR58" s="47"/>
      <c r="GS58" s="47"/>
      <c r="GT58" s="47"/>
      <c r="GU58" s="47"/>
      <c r="GV58" s="47"/>
      <c r="GW58" s="47"/>
      <c r="GX58" s="47"/>
      <c r="GY58" s="47"/>
      <c r="GZ58" s="47"/>
      <c r="HA58" s="47"/>
      <c r="HB58" s="47"/>
      <c r="HC58" s="47"/>
      <c r="HD58" s="47"/>
      <c r="HE58" s="47"/>
      <c r="HF58" s="47"/>
      <c r="HG58" s="47"/>
    </row>
    <row r="59" spans="1:215" s="5" customFormat="1" ht="30" customHeight="1">
      <c r="A59" s="41"/>
      <c r="B59" s="15"/>
      <c r="C59" s="33">
        <v>6060</v>
      </c>
      <c r="D59" s="31" t="s">
        <v>83</v>
      </c>
      <c r="E59" s="27"/>
      <c r="F59" s="27"/>
      <c r="G59" s="27"/>
      <c r="H59" s="27"/>
      <c r="I59" s="27"/>
      <c r="J59" s="27"/>
      <c r="K59" s="27"/>
      <c r="L59" s="27"/>
      <c r="M59" s="27">
        <v>0</v>
      </c>
      <c r="N59" s="27">
        <v>0</v>
      </c>
      <c r="O59" s="27"/>
      <c r="P59" s="27">
        <v>9000</v>
      </c>
      <c r="Q59" s="27">
        <f t="shared" si="35"/>
        <v>0</v>
      </c>
      <c r="R59" s="27">
        <f t="shared" si="36"/>
        <v>9000</v>
      </c>
      <c r="S59" s="27">
        <v>0</v>
      </c>
      <c r="T59" s="27">
        <v>0</v>
      </c>
      <c r="U59" s="27">
        <f t="shared" si="37"/>
        <v>0</v>
      </c>
      <c r="V59" s="27">
        <f t="shared" si="38"/>
        <v>9000</v>
      </c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/>
      <c r="EJ59" s="47"/>
      <c r="EK59" s="47"/>
      <c r="EL59" s="47"/>
      <c r="EM59" s="47"/>
      <c r="EN59" s="47"/>
      <c r="EO59" s="47"/>
      <c r="EP59" s="47"/>
      <c r="EQ59" s="47"/>
      <c r="ER59" s="47"/>
      <c r="ES59" s="47"/>
      <c r="ET59" s="47"/>
      <c r="EU59" s="47"/>
      <c r="EV59" s="47"/>
      <c r="EW59" s="47"/>
      <c r="EX59" s="47"/>
      <c r="EY59" s="47"/>
      <c r="EZ59" s="47"/>
      <c r="FA59" s="47"/>
      <c r="FB59" s="47"/>
      <c r="FC59" s="47"/>
      <c r="FD59" s="47"/>
      <c r="FE59" s="47"/>
      <c r="FF59" s="47"/>
      <c r="FG59" s="47"/>
      <c r="FH59" s="47"/>
      <c r="FI59" s="47"/>
      <c r="FJ59" s="47"/>
      <c r="FK59" s="47"/>
      <c r="FL59" s="47"/>
      <c r="FM59" s="47"/>
      <c r="FN59" s="47"/>
      <c r="FO59" s="47"/>
      <c r="FP59" s="47"/>
      <c r="FQ59" s="47"/>
      <c r="FR59" s="47"/>
      <c r="FS59" s="47"/>
      <c r="FT59" s="47"/>
      <c r="FU59" s="47"/>
      <c r="FV59" s="47"/>
      <c r="FW59" s="47"/>
      <c r="FX59" s="47"/>
      <c r="FY59" s="47"/>
      <c r="FZ59" s="47"/>
      <c r="GA59" s="47"/>
      <c r="GB59" s="47"/>
      <c r="GC59" s="47"/>
      <c r="GD59" s="47"/>
      <c r="GE59" s="47"/>
      <c r="GF59" s="47"/>
      <c r="GG59" s="47"/>
      <c r="GH59" s="47"/>
      <c r="GI59" s="47"/>
      <c r="GJ59" s="47"/>
      <c r="GK59" s="47"/>
      <c r="GL59" s="47"/>
      <c r="GM59" s="47"/>
      <c r="GN59" s="47"/>
      <c r="GO59" s="47"/>
      <c r="GP59" s="47"/>
      <c r="GQ59" s="47"/>
      <c r="GR59" s="47"/>
      <c r="GS59" s="47"/>
      <c r="GT59" s="47"/>
      <c r="GU59" s="47"/>
      <c r="GV59" s="47"/>
      <c r="GW59" s="47"/>
      <c r="GX59" s="47"/>
      <c r="GY59" s="47"/>
      <c r="GZ59" s="47"/>
      <c r="HA59" s="47"/>
      <c r="HB59" s="47"/>
      <c r="HC59" s="47"/>
      <c r="HD59" s="47"/>
      <c r="HE59" s="47"/>
      <c r="HF59" s="47"/>
      <c r="HG59" s="47"/>
    </row>
    <row r="60" spans="1:215" s="100" customFormat="1" ht="67.5">
      <c r="A60" s="95"/>
      <c r="B60" s="96">
        <v>85213</v>
      </c>
      <c r="C60" s="105"/>
      <c r="D60" s="98" t="s">
        <v>26</v>
      </c>
      <c r="E60" s="99">
        <f aca="true" t="shared" si="39" ref="E60:V60">SUM(E61)</f>
        <v>0</v>
      </c>
      <c r="F60" s="99">
        <f t="shared" si="39"/>
        <v>71100</v>
      </c>
      <c r="G60" s="99">
        <f t="shared" si="39"/>
        <v>0</v>
      </c>
      <c r="H60" s="99">
        <f t="shared" si="39"/>
        <v>0</v>
      </c>
      <c r="I60" s="99">
        <f t="shared" si="39"/>
        <v>0</v>
      </c>
      <c r="J60" s="99">
        <f t="shared" si="39"/>
        <v>71100</v>
      </c>
      <c r="K60" s="99">
        <f t="shared" si="39"/>
        <v>0</v>
      </c>
      <c r="L60" s="99">
        <f t="shared" si="39"/>
        <v>0</v>
      </c>
      <c r="M60" s="99">
        <f t="shared" si="39"/>
        <v>0</v>
      </c>
      <c r="N60" s="99">
        <f t="shared" si="39"/>
        <v>71100</v>
      </c>
      <c r="O60" s="99">
        <f t="shared" si="39"/>
        <v>0</v>
      </c>
      <c r="P60" s="99">
        <f t="shared" si="39"/>
        <v>0</v>
      </c>
      <c r="Q60" s="99">
        <f t="shared" si="39"/>
        <v>0</v>
      </c>
      <c r="R60" s="99">
        <f t="shared" si="39"/>
        <v>71100</v>
      </c>
      <c r="S60" s="99">
        <f t="shared" si="39"/>
        <v>0</v>
      </c>
      <c r="T60" s="99">
        <f t="shared" si="39"/>
        <v>-23300</v>
      </c>
      <c r="U60" s="99">
        <f t="shared" si="39"/>
        <v>0</v>
      </c>
      <c r="V60" s="99">
        <f t="shared" si="39"/>
        <v>47800</v>
      </c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0"/>
      <c r="CG60" s="110"/>
      <c r="CH60" s="110"/>
      <c r="CI60" s="110"/>
      <c r="CJ60" s="110"/>
      <c r="CK60" s="110"/>
      <c r="CL60" s="110"/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  <c r="CZ60" s="110"/>
      <c r="DA60" s="110"/>
      <c r="DB60" s="110"/>
      <c r="DC60" s="110"/>
      <c r="DD60" s="110"/>
      <c r="DE60" s="110"/>
      <c r="DF60" s="110"/>
      <c r="DG60" s="110"/>
      <c r="DH60" s="110"/>
      <c r="DI60" s="110"/>
      <c r="DJ60" s="110"/>
      <c r="DK60" s="110"/>
      <c r="DL60" s="110"/>
      <c r="DM60" s="110"/>
      <c r="DN60" s="110"/>
      <c r="DO60" s="110"/>
      <c r="DP60" s="110"/>
      <c r="DQ60" s="110"/>
      <c r="DR60" s="110"/>
      <c r="DS60" s="110"/>
      <c r="DT60" s="110"/>
      <c r="DU60" s="110"/>
      <c r="DV60" s="110"/>
      <c r="DW60" s="110"/>
      <c r="DX60" s="110"/>
      <c r="DY60" s="110"/>
      <c r="DZ60" s="110"/>
      <c r="EA60" s="110"/>
      <c r="EB60" s="110"/>
      <c r="EC60" s="110"/>
      <c r="ED60" s="110"/>
      <c r="EE60" s="110"/>
      <c r="EF60" s="110"/>
      <c r="EG60" s="110"/>
      <c r="EH60" s="110"/>
      <c r="EI60" s="110"/>
      <c r="EJ60" s="110"/>
      <c r="EK60" s="110"/>
      <c r="EL60" s="110"/>
      <c r="EM60" s="110"/>
      <c r="EN60" s="110"/>
      <c r="EO60" s="110"/>
      <c r="EP60" s="110"/>
      <c r="EQ60" s="110"/>
      <c r="ER60" s="110"/>
      <c r="ES60" s="110"/>
      <c r="ET60" s="110"/>
      <c r="EU60" s="110"/>
      <c r="EV60" s="110"/>
      <c r="EW60" s="110"/>
      <c r="EX60" s="110"/>
      <c r="EY60" s="110"/>
      <c r="EZ60" s="110"/>
      <c r="FA60" s="110"/>
      <c r="FB60" s="110"/>
      <c r="FC60" s="110"/>
      <c r="FD60" s="110"/>
      <c r="FE60" s="110"/>
      <c r="FF60" s="110"/>
      <c r="FG60" s="110"/>
      <c r="FH60" s="110"/>
      <c r="FI60" s="110"/>
      <c r="FJ60" s="110"/>
      <c r="FK60" s="110"/>
      <c r="FL60" s="110"/>
      <c r="FM60" s="110"/>
      <c r="FN60" s="110"/>
      <c r="FO60" s="110"/>
      <c r="FP60" s="110"/>
      <c r="FQ60" s="110"/>
      <c r="FR60" s="110"/>
      <c r="FS60" s="110"/>
      <c r="FT60" s="110"/>
      <c r="FU60" s="110"/>
      <c r="FV60" s="110"/>
      <c r="FW60" s="110"/>
      <c r="FX60" s="110"/>
      <c r="FY60" s="110"/>
      <c r="FZ60" s="110"/>
      <c r="GA60" s="110"/>
      <c r="GB60" s="110"/>
      <c r="GC60" s="110"/>
      <c r="GD60" s="110"/>
      <c r="GE60" s="110"/>
      <c r="GF60" s="110"/>
      <c r="GG60" s="110"/>
      <c r="GH60" s="110"/>
      <c r="GI60" s="110"/>
      <c r="GJ60" s="110"/>
      <c r="GK60" s="110"/>
      <c r="GL60" s="110"/>
      <c r="GM60" s="110"/>
      <c r="GN60" s="110"/>
      <c r="GO60" s="110"/>
      <c r="GP60" s="110"/>
      <c r="GQ60" s="110"/>
      <c r="GR60" s="110"/>
      <c r="GS60" s="110"/>
      <c r="GT60" s="110"/>
      <c r="GU60" s="110"/>
      <c r="GV60" s="110"/>
      <c r="GW60" s="110"/>
      <c r="GX60" s="110"/>
      <c r="GY60" s="110"/>
      <c r="GZ60" s="110"/>
      <c r="HA60" s="110"/>
      <c r="HB60" s="110"/>
      <c r="HC60" s="110"/>
      <c r="HD60" s="110"/>
      <c r="HE60" s="110"/>
      <c r="HF60" s="110"/>
      <c r="HG60" s="110"/>
    </row>
    <row r="61" spans="1:215" s="5" customFormat="1" ht="24.75" customHeight="1">
      <c r="A61" s="28"/>
      <c r="B61" s="15"/>
      <c r="C61" s="33">
        <v>4130</v>
      </c>
      <c r="D61" s="31" t="s">
        <v>20</v>
      </c>
      <c r="E61" s="37">
        <v>0</v>
      </c>
      <c r="F61" s="37">
        <v>71100</v>
      </c>
      <c r="G61" s="37">
        <v>0</v>
      </c>
      <c r="H61" s="37">
        <v>0</v>
      </c>
      <c r="I61" s="37">
        <f>SUM(E61,G61)</f>
        <v>0</v>
      </c>
      <c r="J61" s="37">
        <f>SUM(F61,H61)</f>
        <v>71100</v>
      </c>
      <c r="K61" s="37">
        <v>0</v>
      </c>
      <c r="L61" s="37">
        <v>0</v>
      </c>
      <c r="M61" s="37">
        <f>SUM(I61,K61)</f>
        <v>0</v>
      </c>
      <c r="N61" s="37">
        <f>SUM(J61,L61)</f>
        <v>71100</v>
      </c>
      <c r="O61" s="37"/>
      <c r="P61" s="37"/>
      <c r="Q61" s="37">
        <f>SUM(M61,O61)</f>
        <v>0</v>
      </c>
      <c r="R61" s="37">
        <f>SUM(N61,P61)</f>
        <v>71100</v>
      </c>
      <c r="S61" s="37"/>
      <c r="T61" s="37">
        <v>-23300</v>
      </c>
      <c r="U61" s="37">
        <f>SUM(Q61,S61)</f>
        <v>0</v>
      </c>
      <c r="V61" s="37">
        <f>SUM(R61,T61)</f>
        <v>47800</v>
      </c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47"/>
      <c r="EY61" s="47"/>
      <c r="EZ61" s="47"/>
      <c r="FA61" s="47"/>
      <c r="FB61" s="47"/>
      <c r="FC61" s="47"/>
      <c r="FD61" s="47"/>
      <c r="FE61" s="47"/>
      <c r="FF61" s="47"/>
      <c r="FG61" s="47"/>
      <c r="FH61" s="47"/>
      <c r="FI61" s="47"/>
      <c r="FJ61" s="47"/>
      <c r="FK61" s="47"/>
      <c r="FL61" s="47"/>
      <c r="FM61" s="47"/>
      <c r="FN61" s="47"/>
      <c r="FO61" s="47"/>
      <c r="FP61" s="47"/>
      <c r="FQ61" s="47"/>
      <c r="FR61" s="47"/>
      <c r="FS61" s="47"/>
      <c r="FT61" s="47"/>
      <c r="FU61" s="47"/>
      <c r="FV61" s="47"/>
      <c r="FW61" s="47"/>
      <c r="FX61" s="47"/>
      <c r="FY61" s="47"/>
      <c r="FZ61" s="47"/>
      <c r="GA61" s="47"/>
      <c r="GB61" s="47"/>
      <c r="GC61" s="47"/>
      <c r="GD61" s="47"/>
      <c r="GE61" s="47"/>
      <c r="GF61" s="47"/>
      <c r="GG61" s="47"/>
      <c r="GH61" s="47"/>
      <c r="GI61" s="47"/>
      <c r="GJ61" s="47"/>
      <c r="GK61" s="47"/>
      <c r="GL61" s="47"/>
      <c r="GM61" s="47"/>
      <c r="GN61" s="47"/>
      <c r="GO61" s="47"/>
      <c r="GP61" s="47"/>
      <c r="GQ61" s="47"/>
      <c r="GR61" s="47"/>
      <c r="GS61" s="47"/>
      <c r="GT61" s="47"/>
      <c r="GU61" s="47"/>
      <c r="GV61" s="47"/>
      <c r="GW61" s="47"/>
      <c r="GX61" s="47"/>
      <c r="GY61" s="47"/>
      <c r="GZ61" s="47"/>
      <c r="HA61" s="47"/>
      <c r="HB61" s="47"/>
      <c r="HC61" s="47"/>
      <c r="HD61" s="47"/>
      <c r="HE61" s="47"/>
      <c r="HF61" s="47"/>
      <c r="HG61" s="47"/>
    </row>
    <row r="62" spans="1:215" s="114" customFormat="1" ht="33.75">
      <c r="A62" s="101"/>
      <c r="B62" s="101">
        <v>85214</v>
      </c>
      <c r="C62" s="111"/>
      <c r="D62" s="112" t="s">
        <v>31</v>
      </c>
      <c r="E62" s="113">
        <f aca="true" t="shared" si="40" ref="E62:J62">SUM(E63:E64)</f>
        <v>709400</v>
      </c>
      <c r="F62" s="113">
        <f t="shared" si="40"/>
        <v>482100</v>
      </c>
      <c r="G62" s="113">
        <f t="shared" si="40"/>
        <v>10600</v>
      </c>
      <c r="H62" s="113">
        <f t="shared" si="40"/>
        <v>7900</v>
      </c>
      <c r="I62" s="113">
        <f t="shared" si="40"/>
        <v>720000</v>
      </c>
      <c r="J62" s="113">
        <f t="shared" si="40"/>
        <v>490000</v>
      </c>
      <c r="K62" s="113">
        <f aca="true" t="shared" si="41" ref="K62:R62">SUM(K63:K64)</f>
        <v>0</v>
      </c>
      <c r="L62" s="113">
        <f t="shared" si="41"/>
        <v>0</v>
      </c>
      <c r="M62" s="113">
        <f t="shared" si="41"/>
        <v>720000</v>
      </c>
      <c r="N62" s="113">
        <f t="shared" si="41"/>
        <v>490000</v>
      </c>
      <c r="O62" s="113">
        <f t="shared" si="41"/>
        <v>0</v>
      </c>
      <c r="P62" s="113">
        <f t="shared" si="41"/>
        <v>0</v>
      </c>
      <c r="Q62" s="113">
        <f t="shared" si="41"/>
        <v>720000</v>
      </c>
      <c r="R62" s="113">
        <f t="shared" si="41"/>
        <v>490000</v>
      </c>
      <c r="S62" s="113">
        <f>SUM(S63:S64)</f>
        <v>0</v>
      </c>
      <c r="T62" s="113">
        <f>SUM(T63:T64)</f>
        <v>149500</v>
      </c>
      <c r="U62" s="113">
        <f>SUM(U63:U64)</f>
        <v>720000</v>
      </c>
      <c r="V62" s="113">
        <f>SUM(V63:V64)</f>
        <v>639500</v>
      </c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0"/>
      <c r="BO62" s="110"/>
      <c r="BP62" s="110"/>
      <c r="BQ62" s="110"/>
      <c r="BR62" s="110"/>
      <c r="BS62" s="110"/>
      <c r="BT62" s="110"/>
      <c r="BU62" s="110"/>
      <c r="BV62" s="110"/>
      <c r="BW62" s="110"/>
      <c r="BX62" s="110"/>
      <c r="BY62" s="110"/>
      <c r="BZ62" s="110"/>
      <c r="CA62" s="110"/>
      <c r="CB62" s="110"/>
      <c r="CC62" s="110"/>
      <c r="CD62" s="110"/>
      <c r="CE62" s="110"/>
      <c r="CF62" s="110"/>
      <c r="CG62" s="110"/>
      <c r="CH62" s="110"/>
      <c r="CI62" s="110"/>
      <c r="CJ62" s="110"/>
      <c r="CK62" s="110"/>
      <c r="CL62" s="110"/>
      <c r="CM62" s="110"/>
      <c r="CN62" s="110"/>
      <c r="CO62" s="110"/>
      <c r="CP62" s="110"/>
      <c r="CQ62" s="110"/>
      <c r="CR62" s="110"/>
      <c r="CS62" s="110"/>
      <c r="CT62" s="110"/>
      <c r="CU62" s="110"/>
      <c r="CV62" s="110"/>
      <c r="CW62" s="110"/>
      <c r="CX62" s="110"/>
      <c r="CY62" s="110"/>
      <c r="CZ62" s="110"/>
      <c r="DA62" s="110"/>
      <c r="DB62" s="110"/>
      <c r="DC62" s="110"/>
      <c r="DD62" s="110"/>
      <c r="DE62" s="110"/>
      <c r="DF62" s="110"/>
      <c r="DG62" s="110"/>
      <c r="DH62" s="110"/>
      <c r="DI62" s="110"/>
      <c r="DJ62" s="110"/>
      <c r="DK62" s="110"/>
      <c r="DL62" s="110"/>
      <c r="DM62" s="110"/>
      <c r="DN62" s="110"/>
      <c r="DO62" s="110"/>
      <c r="DP62" s="110"/>
      <c r="DQ62" s="110"/>
      <c r="DR62" s="110"/>
      <c r="DS62" s="110"/>
      <c r="DT62" s="110"/>
      <c r="DU62" s="110"/>
      <c r="DV62" s="110"/>
      <c r="DW62" s="110"/>
      <c r="DX62" s="110"/>
      <c r="DY62" s="110"/>
      <c r="DZ62" s="110"/>
      <c r="EA62" s="110"/>
      <c r="EB62" s="110"/>
      <c r="EC62" s="110"/>
      <c r="ED62" s="110"/>
      <c r="EE62" s="110"/>
      <c r="EF62" s="110"/>
      <c r="EG62" s="110"/>
      <c r="EH62" s="110"/>
      <c r="EI62" s="110"/>
      <c r="EJ62" s="110"/>
      <c r="EK62" s="110"/>
      <c r="EL62" s="110"/>
      <c r="EM62" s="110"/>
      <c r="EN62" s="110"/>
      <c r="EO62" s="110"/>
      <c r="EP62" s="110"/>
      <c r="EQ62" s="110"/>
      <c r="ER62" s="110"/>
      <c r="ES62" s="110"/>
      <c r="ET62" s="110"/>
      <c r="EU62" s="110"/>
      <c r="EV62" s="110"/>
      <c r="EW62" s="110"/>
      <c r="EX62" s="110"/>
      <c r="EY62" s="110"/>
      <c r="EZ62" s="110"/>
      <c r="FA62" s="110"/>
      <c r="FB62" s="110"/>
      <c r="FC62" s="110"/>
      <c r="FD62" s="110"/>
      <c r="FE62" s="110"/>
      <c r="FF62" s="110"/>
      <c r="FG62" s="110"/>
      <c r="FH62" s="110"/>
      <c r="FI62" s="110"/>
      <c r="FJ62" s="110"/>
      <c r="FK62" s="110"/>
      <c r="FL62" s="110"/>
      <c r="FM62" s="110"/>
      <c r="FN62" s="110"/>
      <c r="FO62" s="110"/>
      <c r="FP62" s="110"/>
      <c r="FQ62" s="110"/>
      <c r="FR62" s="110"/>
      <c r="FS62" s="110"/>
      <c r="FT62" s="110"/>
      <c r="FU62" s="110"/>
      <c r="FV62" s="110"/>
      <c r="FW62" s="110"/>
      <c r="FX62" s="110"/>
      <c r="FY62" s="110"/>
      <c r="FZ62" s="110"/>
      <c r="GA62" s="110"/>
      <c r="GB62" s="110"/>
      <c r="GC62" s="110"/>
      <c r="GD62" s="110"/>
      <c r="GE62" s="110"/>
      <c r="GF62" s="110"/>
      <c r="GG62" s="110"/>
      <c r="GH62" s="110"/>
      <c r="GI62" s="110"/>
      <c r="GJ62" s="110"/>
      <c r="GK62" s="110"/>
      <c r="GL62" s="110"/>
      <c r="GM62" s="110"/>
      <c r="GN62" s="110"/>
      <c r="GO62" s="110"/>
      <c r="GP62" s="110"/>
      <c r="GQ62" s="110"/>
      <c r="GR62" s="110"/>
      <c r="GS62" s="110"/>
      <c r="GT62" s="110"/>
      <c r="GU62" s="110"/>
      <c r="GV62" s="110"/>
      <c r="GW62" s="110"/>
      <c r="GX62" s="110"/>
      <c r="GY62" s="110"/>
      <c r="GZ62" s="110"/>
      <c r="HA62" s="110"/>
      <c r="HB62" s="110"/>
      <c r="HC62" s="110"/>
      <c r="HD62" s="110"/>
      <c r="HE62" s="110"/>
      <c r="HF62" s="110"/>
      <c r="HG62" s="110"/>
    </row>
    <row r="63" spans="1:215" s="20" customFormat="1" ht="24.75" customHeight="1">
      <c r="A63" s="24"/>
      <c r="B63" s="35"/>
      <c r="C63" s="25">
        <v>3110</v>
      </c>
      <c r="D63" s="23" t="s">
        <v>19</v>
      </c>
      <c r="E63" s="39">
        <v>709400</v>
      </c>
      <c r="F63" s="39">
        <v>479100</v>
      </c>
      <c r="G63" s="39">
        <v>10600</v>
      </c>
      <c r="H63" s="39">
        <v>7900</v>
      </c>
      <c r="I63" s="39">
        <f>SUM(E63,G63)</f>
        <v>720000</v>
      </c>
      <c r="J63" s="39">
        <f>SUM(F63,H63)</f>
        <v>487000</v>
      </c>
      <c r="K63" s="39">
        <v>0</v>
      </c>
      <c r="L63" s="39">
        <v>0</v>
      </c>
      <c r="M63" s="39">
        <f>SUM(I63,K63)</f>
        <v>720000</v>
      </c>
      <c r="N63" s="39">
        <f>SUM(J63,L63)</f>
        <v>487000</v>
      </c>
      <c r="O63" s="39"/>
      <c r="P63" s="39"/>
      <c r="Q63" s="39">
        <f>SUM(M63,O63)</f>
        <v>720000</v>
      </c>
      <c r="R63" s="39">
        <f>SUM(N63,P63)</f>
        <v>487000</v>
      </c>
      <c r="S63" s="39">
        <v>0</v>
      </c>
      <c r="T63" s="39">
        <v>151425</v>
      </c>
      <c r="U63" s="39">
        <f>SUM(Q63,S63)</f>
        <v>720000</v>
      </c>
      <c r="V63" s="39">
        <f>SUM(R63,T63)</f>
        <v>638425</v>
      </c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47"/>
      <c r="DS63" s="47"/>
      <c r="DT63" s="47"/>
      <c r="DU63" s="47"/>
      <c r="DV63" s="47"/>
      <c r="DW63" s="47"/>
      <c r="DX63" s="47"/>
      <c r="DY63" s="47"/>
      <c r="DZ63" s="47"/>
      <c r="EA63" s="47"/>
      <c r="EB63" s="47"/>
      <c r="EC63" s="47"/>
      <c r="ED63" s="47"/>
      <c r="EE63" s="47"/>
      <c r="EF63" s="47"/>
      <c r="EG63" s="47"/>
      <c r="EH63" s="47"/>
      <c r="EI63" s="47"/>
      <c r="EJ63" s="47"/>
      <c r="EK63" s="47"/>
      <c r="EL63" s="47"/>
      <c r="EM63" s="47"/>
      <c r="EN63" s="47"/>
      <c r="EO63" s="47"/>
      <c r="EP63" s="47"/>
      <c r="EQ63" s="47"/>
      <c r="ER63" s="47"/>
      <c r="ES63" s="47"/>
      <c r="ET63" s="47"/>
      <c r="EU63" s="47"/>
      <c r="EV63" s="47"/>
      <c r="EW63" s="47"/>
      <c r="EX63" s="47"/>
      <c r="EY63" s="47"/>
      <c r="EZ63" s="47"/>
      <c r="FA63" s="47"/>
      <c r="FB63" s="47"/>
      <c r="FC63" s="47"/>
      <c r="FD63" s="47"/>
      <c r="FE63" s="47"/>
      <c r="FF63" s="47"/>
      <c r="FG63" s="47"/>
      <c r="FH63" s="47"/>
      <c r="FI63" s="47"/>
      <c r="FJ63" s="47"/>
      <c r="FK63" s="47"/>
      <c r="FL63" s="47"/>
      <c r="FM63" s="47"/>
      <c r="FN63" s="47"/>
      <c r="FO63" s="47"/>
      <c r="FP63" s="47"/>
      <c r="FQ63" s="47"/>
      <c r="FR63" s="47"/>
      <c r="FS63" s="47"/>
      <c r="FT63" s="47"/>
      <c r="FU63" s="47"/>
      <c r="FV63" s="47"/>
      <c r="FW63" s="47"/>
      <c r="FX63" s="47"/>
      <c r="FY63" s="47"/>
      <c r="FZ63" s="47"/>
      <c r="GA63" s="47"/>
      <c r="GB63" s="47"/>
      <c r="GC63" s="47"/>
      <c r="GD63" s="47"/>
      <c r="GE63" s="47"/>
      <c r="GF63" s="47"/>
      <c r="GG63" s="47"/>
      <c r="GH63" s="47"/>
      <c r="GI63" s="47"/>
      <c r="GJ63" s="47"/>
      <c r="GK63" s="47"/>
      <c r="GL63" s="47"/>
      <c r="GM63" s="47"/>
      <c r="GN63" s="47"/>
      <c r="GO63" s="47"/>
      <c r="GP63" s="47"/>
      <c r="GQ63" s="47"/>
      <c r="GR63" s="47"/>
      <c r="GS63" s="47"/>
      <c r="GT63" s="47"/>
      <c r="GU63" s="47"/>
      <c r="GV63" s="47"/>
      <c r="GW63" s="47"/>
      <c r="GX63" s="47"/>
      <c r="GY63" s="47"/>
      <c r="GZ63" s="47"/>
      <c r="HA63" s="47"/>
      <c r="HB63" s="47"/>
      <c r="HC63" s="47"/>
      <c r="HD63" s="47"/>
      <c r="HE63" s="47"/>
      <c r="HF63" s="47"/>
      <c r="HG63" s="47"/>
    </row>
    <row r="64" spans="1:215" s="20" customFormat="1" ht="24.75" customHeight="1">
      <c r="A64" s="24"/>
      <c r="B64" s="35"/>
      <c r="C64" s="35">
        <v>4110</v>
      </c>
      <c r="D64" s="3" t="s">
        <v>13</v>
      </c>
      <c r="E64" s="39">
        <v>0</v>
      </c>
      <c r="F64" s="39">
        <v>3000</v>
      </c>
      <c r="G64" s="39">
        <v>0</v>
      </c>
      <c r="H64" s="39">
        <v>0</v>
      </c>
      <c r="I64" s="39">
        <f>SUM(E64,G64)</f>
        <v>0</v>
      </c>
      <c r="J64" s="39">
        <f>SUM(F64,H64)</f>
        <v>3000</v>
      </c>
      <c r="K64" s="39">
        <v>0</v>
      </c>
      <c r="L64" s="39">
        <v>0</v>
      </c>
      <c r="M64" s="39">
        <f>SUM(I64,K64)</f>
        <v>0</v>
      </c>
      <c r="N64" s="39">
        <f>SUM(J64,L64)</f>
        <v>3000</v>
      </c>
      <c r="O64" s="39"/>
      <c r="P64" s="39"/>
      <c r="Q64" s="39">
        <f>SUM(M64,O64)</f>
        <v>0</v>
      </c>
      <c r="R64" s="39">
        <f>SUM(N64,P64)</f>
        <v>3000</v>
      </c>
      <c r="S64" s="39">
        <v>0</v>
      </c>
      <c r="T64" s="39">
        <v>-1925</v>
      </c>
      <c r="U64" s="39">
        <f>SUM(Q64,S64)</f>
        <v>0</v>
      </c>
      <c r="V64" s="39">
        <f>SUM(R64,T64)</f>
        <v>1075</v>
      </c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/>
      <c r="DL64" s="47"/>
      <c r="DM64" s="47"/>
      <c r="DN64" s="47"/>
      <c r="DO64" s="47"/>
      <c r="DP64" s="47"/>
      <c r="DQ64" s="47"/>
      <c r="DR64" s="47"/>
      <c r="DS64" s="47"/>
      <c r="DT64" s="47"/>
      <c r="DU64" s="47"/>
      <c r="DV64" s="47"/>
      <c r="DW64" s="47"/>
      <c r="DX64" s="47"/>
      <c r="DY64" s="47"/>
      <c r="DZ64" s="47"/>
      <c r="EA64" s="47"/>
      <c r="EB64" s="47"/>
      <c r="EC64" s="47"/>
      <c r="ED64" s="47"/>
      <c r="EE64" s="47"/>
      <c r="EF64" s="47"/>
      <c r="EG64" s="47"/>
      <c r="EH64" s="47"/>
      <c r="EI64" s="47"/>
      <c r="EJ64" s="47"/>
      <c r="EK64" s="47"/>
      <c r="EL64" s="47"/>
      <c r="EM64" s="47"/>
      <c r="EN64" s="47"/>
      <c r="EO64" s="47"/>
      <c r="EP64" s="47"/>
      <c r="EQ64" s="47"/>
      <c r="ER64" s="47"/>
      <c r="ES64" s="47"/>
      <c r="ET64" s="47"/>
      <c r="EU64" s="47"/>
      <c r="EV64" s="47"/>
      <c r="EW64" s="47"/>
      <c r="EX64" s="47"/>
      <c r="EY64" s="47"/>
      <c r="EZ64" s="47"/>
      <c r="FA64" s="47"/>
      <c r="FB64" s="47"/>
      <c r="FC64" s="47"/>
      <c r="FD64" s="47"/>
      <c r="FE64" s="47"/>
      <c r="FF64" s="47"/>
      <c r="FG64" s="47"/>
      <c r="FH64" s="47"/>
      <c r="FI64" s="47"/>
      <c r="FJ64" s="47"/>
      <c r="FK64" s="47"/>
      <c r="FL64" s="47"/>
      <c r="FM64" s="47"/>
      <c r="FN64" s="47"/>
      <c r="FO64" s="47"/>
      <c r="FP64" s="47"/>
      <c r="FQ64" s="47"/>
      <c r="FR64" s="47"/>
      <c r="FS64" s="47"/>
      <c r="FT64" s="47"/>
      <c r="FU64" s="47"/>
      <c r="FV64" s="47"/>
      <c r="FW64" s="47"/>
      <c r="FX64" s="47"/>
      <c r="FY64" s="47"/>
      <c r="FZ64" s="47"/>
      <c r="GA64" s="47"/>
      <c r="GB64" s="47"/>
      <c r="GC64" s="47"/>
      <c r="GD64" s="47"/>
      <c r="GE64" s="47"/>
      <c r="GF64" s="47"/>
      <c r="GG64" s="47"/>
      <c r="GH64" s="47"/>
      <c r="GI64" s="47"/>
      <c r="GJ64" s="47"/>
      <c r="GK64" s="47"/>
      <c r="GL64" s="47"/>
      <c r="GM64" s="47"/>
      <c r="GN64" s="47"/>
      <c r="GO64" s="47"/>
      <c r="GP64" s="47"/>
      <c r="GQ64" s="47"/>
      <c r="GR64" s="47"/>
      <c r="GS64" s="47"/>
      <c r="GT64" s="47"/>
      <c r="GU64" s="47"/>
      <c r="GV64" s="47"/>
      <c r="GW64" s="47"/>
      <c r="GX64" s="47"/>
      <c r="GY64" s="47"/>
      <c r="GZ64" s="47"/>
      <c r="HA64" s="47"/>
      <c r="HB64" s="47"/>
      <c r="HC64" s="47"/>
      <c r="HD64" s="47"/>
      <c r="HE64" s="47"/>
      <c r="HF64" s="47"/>
      <c r="HG64" s="47"/>
    </row>
    <row r="65" spans="1:215" s="114" customFormat="1" ht="24.75" customHeight="1">
      <c r="A65" s="101"/>
      <c r="B65" s="102">
        <v>85219</v>
      </c>
      <c r="C65" s="102"/>
      <c r="D65" s="98" t="s">
        <v>8</v>
      </c>
      <c r="E65" s="113">
        <f aca="true" t="shared" si="42" ref="E65:J65">SUM(E66:E72)</f>
        <v>555600</v>
      </c>
      <c r="F65" s="113">
        <f t="shared" si="42"/>
        <v>0</v>
      </c>
      <c r="G65" s="113">
        <f t="shared" si="42"/>
        <v>0</v>
      </c>
      <c r="H65" s="113">
        <f t="shared" si="42"/>
        <v>0</v>
      </c>
      <c r="I65" s="113">
        <f t="shared" si="42"/>
        <v>555600</v>
      </c>
      <c r="J65" s="113">
        <f t="shared" si="42"/>
        <v>0</v>
      </c>
      <c r="K65" s="113">
        <f aca="true" t="shared" si="43" ref="K65:P65">SUM(K66:K72)</f>
        <v>13050</v>
      </c>
      <c r="L65" s="113">
        <f t="shared" si="43"/>
        <v>0</v>
      </c>
      <c r="M65" s="113">
        <f t="shared" si="43"/>
        <v>568650</v>
      </c>
      <c r="N65" s="113">
        <f t="shared" si="43"/>
        <v>0</v>
      </c>
      <c r="O65" s="113">
        <f t="shared" si="43"/>
        <v>0</v>
      </c>
      <c r="P65" s="113">
        <f t="shared" si="43"/>
        <v>0</v>
      </c>
      <c r="Q65" s="113">
        <f aca="true" t="shared" si="44" ref="Q65:V65">SUM(Q66:Q73)</f>
        <v>568650</v>
      </c>
      <c r="R65" s="113">
        <f t="shared" si="44"/>
        <v>0</v>
      </c>
      <c r="S65" s="113">
        <f t="shared" si="44"/>
        <v>119829</v>
      </c>
      <c r="T65" s="113">
        <f t="shared" si="44"/>
        <v>0</v>
      </c>
      <c r="U65" s="113">
        <f t="shared" si="44"/>
        <v>688479</v>
      </c>
      <c r="V65" s="113">
        <f t="shared" si="44"/>
        <v>0</v>
      </c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  <c r="BN65" s="110"/>
      <c r="BO65" s="110"/>
      <c r="BP65" s="110"/>
      <c r="BQ65" s="110"/>
      <c r="BR65" s="110"/>
      <c r="BS65" s="110"/>
      <c r="BT65" s="110"/>
      <c r="BU65" s="110"/>
      <c r="BV65" s="110"/>
      <c r="BW65" s="110"/>
      <c r="BX65" s="110"/>
      <c r="BY65" s="110"/>
      <c r="BZ65" s="110"/>
      <c r="CA65" s="110"/>
      <c r="CB65" s="110"/>
      <c r="CC65" s="110"/>
      <c r="CD65" s="110"/>
      <c r="CE65" s="110"/>
      <c r="CF65" s="110"/>
      <c r="CG65" s="110"/>
      <c r="CH65" s="110"/>
      <c r="CI65" s="110"/>
      <c r="CJ65" s="110"/>
      <c r="CK65" s="110"/>
      <c r="CL65" s="110"/>
      <c r="CM65" s="110"/>
      <c r="CN65" s="110"/>
      <c r="CO65" s="110"/>
      <c r="CP65" s="110"/>
      <c r="CQ65" s="110"/>
      <c r="CR65" s="110"/>
      <c r="CS65" s="110"/>
      <c r="CT65" s="110"/>
      <c r="CU65" s="110"/>
      <c r="CV65" s="110"/>
      <c r="CW65" s="110"/>
      <c r="CX65" s="110"/>
      <c r="CY65" s="110"/>
      <c r="CZ65" s="110"/>
      <c r="DA65" s="110"/>
      <c r="DB65" s="110"/>
      <c r="DC65" s="110"/>
      <c r="DD65" s="110"/>
      <c r="DE65" s="110"/>
      <c r="DF65" s="110"/>
      <c r="DG65" s="110"/>
      <c r="DH65" s="110"/>
      <c r="DI65" s="110"/>
      <c r="DJ65" s="110"/>
      <c r="DK65" s="110"/>
      <c r="DL65" s="110"/>
      <c r="DM65" s="110"/>
      <c r="DN65" s="110"/>
      <c r="DO65" s="110"/>
      <c r="DP65" s="110"/>
      <c r="DQ65" s="110"/>
      <c r="DR65" s="110"/>
      <c r="DS65" s="110"/>
      <c r="DT65" s="110"/>
      <c r="DU65" s="110"/>
      <c r="DV65" s="110"/>
      <c r="DW65" s="110"/>
      <c r="DX65" s="110"/>
      <c r="DY65" s="110"/>
      <c r="DZ65" s="110"/>
      <c r="EA65" s="110"/>
      <c r="EB65" s="110"/>
      <c r="EC65" s="110"/>
      <c r="ED65" s="110"/>
      <c r="EE65" s="110"/>
      <c r="EF65" s="110"/>
      <c r="EG65" s="110"/>
      <c r="EH65" s="110"/>
      <c r="EI65" s="110"/>
      <c r="EJ65" s="110"/>
      <c r="EK65" s="110"/>
      <c r="EL65" s="110"/>
      <c r="EM65" s="110"/>
      <c r="EN65" s="110"/>
      <c r="EO65" s="110"/>
      <c r="EP65" s="110"/>
      <c r="EQ65" s="110"/>
      <c r="ER65" s="110"/>
      <c r="ES65" s="110"/>
      <c r="ET65" s="110"/>
      <c r="EU65" s="110"/>
      <c r="EV65" s="110"/>
      <c r="EW65" s="110"/>
      <c r="EX65" s="110"/>
      <c r="EY65" s="110"/>
      <c r="EZ65" s="110"/>
      <c r="FA65" s="110"/>
      <c r="FB65" s="110"/>
      <c r="FC65" s="110"/>
      <c r="FD65" s="110"/>
      <c r="FE65" s="110"/>
      <c r="FF65" s="110"/>
      <c r="FG65" s="110"/>
      <c r="FH65" s="110"/>
      <c r="FI65" s="110"/>
      <c r="FJ65" s="110"/>
      <c r="FK65" s="110"/>
      <c r="FL65" s="110"/>
      <c r="FM65" s="110"/>
      <c r="FN65" s="110"/>
      <c r="FO65" s="110"/>
      <c r="FP65" s="110"/>
      <c r="FQ65" s="110"/>
      <c r="FR65" s="110"/>
      <c r="FS65" s="110"/>
      <c r="FT65" s="110"/>
      <c r="FU65" s="110"/>
      <c r="FV65" s="110"/>
      <c r="FW65" s="110"/>
      <c r="FX65" s="110"/>
      <c r="FY65" s="110"/>
      <c r="FZ65" s="110"/>
      <c r="GA65" s="110"/>
      <c r="GB65" s="110"/>
      <c r="GC65" s="110"/>
      <c r="GD65" s="110"/>
      <c r="GE65" s="110"/>
      <c r="GF65" s="110"/>
      <c r="GG65" s="110"/>
      <c r="GH65" s="110"/>
      <c r="GI65" s="110"/>
      <c r="GJ65" s="110"/>
      <c r="GK65" s="110"/>
      <c r="GL65" s="110"/>
      <c r="GM65" s="110"/>
      <c r="GN65" s="110"/>
      <c r="GO65" s="110"/>
      <c r="GP65" s="110"/>
      <c r="GQ65" s="110"/>
      <c r="GR65" s="110"/>
      <c r="GS65" s="110"/>
      <c r="GT65" s="110"/>
      <c r="GU65" s="110"/>
      <c r="GV65" s="110"/>
      <c r="GW65" s="110"/>
      <c r="GX65" s="110"/>
      <c r="GY65" s="110"/>
      <c r="GZ65" s="110"/>
      <c r="HA65" s="110"/>
      <c r="HB65" s="110"/>
      <c r="HC65" s="110"/>
      <c r="HD65" s="110"/>
      <c r="HE65" s="110"/>
      <c r="HF65" s="110"/>
      <c r="HG65" s="110"/>
    </row>
    <row r="66" spans="1:215" s="20" customFormat="1" ht="30" customHeight="1">
      <c r="A66" s="24"/>
      <c r="B66" s="35"/>
      <c r="C66" s="35">
        <v>4010</v>
      </c>
      <c r="D66" s="3" t="s">
        <v>11</v>
      </c>
      <c r="E66" s="39">
        <v>426300</v>
      </c>
      <c r="F66" s="39">
        <v>0</v>
      </c>
      <c r="G66" s="39">
        <v>0</v>
      </c>
      <c r="H66" s="39">
        <v>0</v>
      </c>
      <c r="I66" s="39">
        <f aca="true" t="shared" si="45" ref="I66:J72">SUM(E66,G66)</f>
        <v>426300</v>
      </c>
      <c r="J66" s="39">
        <f t="shared" si="45"/>
        <v>0</v>
      </c>
      <c r="K66" s="39">
        <v>13050</v>
      </c>
      <c r="L66" s="39">
        <v>0</v>
      </c>
      <c r="M66" s="39">
        <f aca="true" t="shared" si="46" ref="M66:N72">SUM(I66,K66)</f>
        <v>439350</v>
      </c>
      <c r="N66" s="39">
        <f t="shared" si="46"/>
        <v>0</v>
      </c>
      <c r="O66" s="39"/>
      <c r="P66" s="39"/>
      <c r="Q66" s="39">
        <f aca="true" t="shared" si="47" ref="Q66:R72">SUM(M66,O66)</f>
        <v>439350</v>
      </c>
      <c r="R66" s="39">
        <f t="shared" si="47"/>
        <v>0</v>
      </c>
      <c r="S66" s="115">
        <v>36803</v>
      </c>
      <c r="T66" s="39">
        <v>0</v>
      </c>
      <c r="U66" s="39">
        <f aca="true" t="shared" si="48" ref="U66:V73">SUM(Q66,S66)</f>
        <v>476153</v>
      </c>
      <c r="V66" s="39">
        <f t="shared" si="48"/>
        <v>0</v>
      </c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/>
      <c r="DL66" s="47"/>
      <c r="DM66" s="47"/>
      <c r="DN66" s="47"/>
      <c r="DO66" s="47"/>
      <c r="DP66" s="47"/>
      <c r="DQ66" s="47"/>
      <c r="DR66" s="47"/>
      <c r="DS66" s="47"/>
      <c r="DT66" s="47"/>
      <c r="DU66" s="47"/>
      <c r="DV66" s="47"/>
      <c r="DW66" s="47"/>
      <c r="DX66" s="47"/>
      <c r="DY66" s="47"/>
      <c r="DZ66" s="47"/>
      <c r="EA66" s="47"/>
      <c r="EB66" s="4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7"/>
      <c r="EN66" s="47"/>
      <c r="EO66" s="47"/>
      <c r="EP66" s="47"/>
      <c r="EQ66" s="47"/>
      <c r="ER66" s="47"/>
      <c r="ES66" s="47"/>
      <c r="ET66" s="47"/>
      <c r="EU66" s="47"/>
      <c r="EV66" s="47"/>
      <c r="EW66" s="47"/>
      <c r="EX66" s="47"/>
      <c r="EY66" s="47"/>
      <c r="EZ66" s="47"/>
      <c r="FA66" s="47"/>
      <c r="FB66" s="47"/>
      <c r="FC66" s="47"/>
      <c r="FD66" s="47"/>
      <c r="FE66" s="47"/>
      <c r="FF66" s="47"/>
      <c r="FG66" s="47"/>
      <c r="FH66" s="47"/>
      <c r="FI66" s="47"/>
      <c r="FJ66" s="47"/>
      <c r="FK66" s="47"/>
      <c r="FL66" s="47"/>
      <c r="FM66" s="47"/>
      <c r="FN66" s="47"/>
      <c r="FO66" s="47"/>
      <c r="FP66" s="47"/>
      <c r="FQ66" s="47"/>
      <c r="FR66" s="47"/>
      <c r="FS66" s="47"/>
      <c r="FT66" s="47"/>
      <c r="FU66" s="47"/>
      <c r="FV66" s="47"/>
      <c r="FW66" s="47"/>
      <c r="FX66" s="47"/>
      <c r="FY66" s="47"/>
      <c r="FZ66" s="47"/>
      <c r="GA66" s="47"/>
      <c r="GB66" s="47"/>
      <c r="GC66" s="47"/>
      <c r="GD66" s="47"/>
      <c r="GE66" s="47"/>
      <c r="GF66" s="47"/>
      <c r="GG66" s="47"/>
      <c r="GH66" s="47"/>
      <c r="GI66" s="47"/>
      <c r="GJ66" s="47"/>
      <c r="GK66" s="47"/>
      <c r="GL66" s="47"/>
      <c r="GM66" s="47"/>
      <c r="GN66" s="47"/>
      <c r="GO66" s="47"/>
      <c r="GP66" s="47"/>
      <c r="GQ66" s="47"/>
      <c r="GR66" s="47"/>
      <c r="GS66" s="47"/>
      <c r="GT66" s="47"/>
      <c r="GU66" s="47"/>
      <c r="GV66" s="47"/>
      <c r="GW66" s="47"/>
      <c r="GX66" s="47"/>
      <c r="GY66" s="47"/>
      <c r="GZ66" s="47"/>
      <c r="HA66" s="47"/>
      <c r="HB66" s="47"/>
      <c r="HC66" s="47"/>
      <c r="HD66" s="47"/>
      <c r="HE66" s="47"/>
      <c r="HF66" s="47"/>
      <c r="HG66" s="47"/>
    </row>
    <row r="67" spans="1:215" s="20" customFormat="1" ht="24.75" customHeight="1">
      <c r="A67" s="24"/>
      <c r="B67" s="35"/>
      <c r="C67" s="35">
        <v>4040</v>
      </c>
      <c r="D67" s="3" t="s">
        <v>12</v>
      </c>
      <c r="E67" s="39">
        <v>32000</v>
      </c>
      <c r="F67" s="39">
        <v>0</v>
      </c>
      <c r="G67" s="39">
        <v>0</v>
      </c>
      <c r="H67" s="39">
        <v>0</v>
      </c>
      <c r="I67" s="39">
        <f t="shared" si="45"/>
        <v>32000</v>
      </c>
      <c r="J67" s="39">
        <f t="shared" si="45"/>
        <v>0</v>
      </c>
      <c r="K67" s="39">
        <v>0</v>
      </c>
      <c r="L67" s="39">
        <v>0</v>
      </c>
      <c r="M67" s="39">
        <f t="shared" si="46"/>
        <v>32000</v>
      </c>
      <c r="N67" s="39">
        <f t="shared" si="46"/>
        <v>0</v>
      </c>
      <c r="O67" s="39"/>
      <c r="P67" s="39"/>
      <c r="Q67" s="39">
        <f t="shared" si="47"/>
        <v>32000</v>
      </c>
      <c r="R67" s="39">
        <f t="shared" si="47"/>
        <v>0</v>
      </c>
      <c r="S67" s="115">
        <v>0</v>
      </c>
      <c r="T67" s="39">
        <v>0</v>
      </c>
      <c r="U67" s="39">
        <f t="shared" si="48"/>
        <v>32000</v>
      </c>
      <c r="V67" s="39">
        <f t="shared" si="48"/>
        <v>0</v>
      </c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7"/>
      <c r="DG67" s="47"/>
      <c r="DH67" s="47"/>
      <c r="DI67" s="47"/>
      <c r="DJ67" s="47"/>
      <c r="DK67" s="47"/>
      <c r="DL67" s="47"/>
      <c r="DM67" s="47"/>
      <c r="DN67" s="47"/>
      <c r="DO67" s="47"/>
      <c r="DP67" s="47"/>
      <c r="DQ67" s="47"/>
      <c r="DR67" s="47"/>
      <c r="DS67" s="47"/>
      <c r="DT67" s="47"/>
      <c r="DU67" s="47"/>
      <c r="DV67" s="47"/>
      <c r="DW67" s="47"/>
      <c r="DX67" s="47"/>
      <c r="DY67" s="47"/>
      <c r="DZ67" s="47"/>
      <c r="EA67" s="47"/>
      <c r="EB67" s="47"/>
      <c r="EC67" s="47"/>
      <c r="ED67" s="47"/>
      <c r="EE67" s="47"/>
      <c r="EF67" s="47"/>
      <c r="EG67" s="47"/>
      <c r="EH67" s="47"/>
      <c r="EI67" s="47"/>
      <c r="EJ67" s="47"/>
      <c r="EK67" s="47"/>
      <c r="EL67" s="47"/>
      <c r="EM67" s="47"/>
      <c r="EN67" s="47"/>
      <c r="EO67" s="47"/>
      <c r="EP67" s="47"/>
      <c r="EQ67" s="47"/>
      <c r="ER67" s="47"/>
      <c r="ES67" s="47"/>
      <c r="ET67" s="47"/>
      <c r="EU67" s="47"/>
      <c r="EV67" s="47"/>
      <c r="EW67" s="47"/>
      <c r="EX67" s="47"/>
      <c r="EY67" s="47"/>
      <c r="EZ67" s="47"/>
      <c r="FA67" s="47"/>
      <c r="FB67" s="47"/>
      <c r="FC67" s="47"/>
      <c r="FD67" s="47"/>
      <c r="FE67" s="47"/>
      <c r="FF67" s="47"/>
      <c r="FG67" s="47"/>
      <c r="FH67" s="47"/>
      <c r="FI67" s="47"/>
      <c r="FJ67" s="47"/>
      <c r="FK67" s="47"/>
      <c r="FL67" s="47"/>
      <c r="FM67" s="47"/>
      <c r="FN67" s="47"/>
      <c r="FO67" s="47"/>
      <c r="FP67" s="47"/>
      <c r="FQ67" s="47"/>
      <c r="FR67" s="47"/>
      <c r="FS67" s="47"/>
      <c r="FT67" s="47"/>
      <c r="FU67" s="47"/>
      <c r="FV67" s="47"/>
      <c r="FW67" s="47"/>
      <c r="FX67" s="47"/>
      <c r="FY67" s="47"/>
      <c r="FZ67" s="47"/>
      <c r="GA67" s="47"/>
      <c r="GB67" s="47"/>
      <c r="GC67" s="47"/>
      <c r="GD67" s="47"/>
      <c r="GE67" s="47"/>
      <c r="GF67" s="47"/>
      <c r="GG67" s="47"/>
      <c r="GH67" s="47"/>
      <c r="GI67" s="47"/>
      <c r="GJ67" s="47"/>
      <c r="GK67" s="47"/>
      <c r="GL67" s="47"/>
      <c r="GM67" s="47"/>
      <c r="GN67" s="47"/>
      <c r="GO67" s="47"/>
      <c r="GP67" s="47"/>
      <c r="GQ67" s="47"/>
      <c r="GR67" s="47"/>
      <c r="GS67" s="47"/>
      <c r="GT67" s="47"/>
      <c r="GU67" s="47"/>
      <c r="GV67" s="47"/>
      <c r="GW67" s="47"/>
      <c r="GX67" s="47"/>
      <c r="GY67" s="47"/>
      <c r="GZ67" s="47"/>
      <c r="HA67" s="47"/>
      <c r="HB67" s="47"/>
      <c r="HC67" s="47"/>
      <c r="HD67" s="47"/>
      <c r="HE67" s="47"/>
      <c r="HF67" s="47"/>
      <c r="HG67" s="47"/>
    </row>
    <row r="68" spans="1:215" s="20" customFormat="1" ht="24.75" customHeight="1">
      <c r="A68" s="24"/>
      <c r="B68" s="35"/>
      <c r="C68" s="35">
        <v>4110</v>
      </c>
      <c r="D68" s="3" t="s">
        <v>13</v>
      </c>
      <c r="E68" s="39">
        <v>72050</v>
      </c>
      <c r="F68" s="39">
        <v>0</v>
      </c>
      <c r="G68" s="39">
        <v>0</v>
      </c>
      <c r="H68" s="39">
        <v>0</v>
      </c>
      <c r="I68" s="39">
        <f t="shared" si="45"/>
        <v>72050</v>
      </c>
      <c r="J68" s="39">
        <f t="shared" si="45"/>
        <v>0</v>
      </c>
      <c r="K68" s="39">
        <v>0</v>
      </c>
      <c r="L68" s="39">
        <v>0</v>
      </c>
      <c r="M68" s="39">
        <f t="shared" si="46"/>
        <v>72050</v>
      </c>
      <c r="N68" s="39">
        <f t="shared" si="46"/>
        <v>0</v>
      </c>
      <c r="O68" s="39"/>
      <c r="P68" s="39"/>
      <c r="Q68" s="39">
        <f t="shared" si="47"/>
        <v>72050</v>
      </c>
      <c r="R68" s="39">
        <f t="shared" si="47"/>
        <v>0</v>
      </c>
      <c r="S68" s="115">
        <v>8616</v>
      </c>
      <c r="T68" s="39">
        <v>0</v>
      </c>
      <c r="U68" s="39">
        <f t="shared" si="48"/>
        <v>80666</v>
      </c>
      <c r="V68" s="39">
        <f t="shared" si="48"/>
        <v>0</v>
      </c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7"/>
      <c r="DH68" s="47"/>
      <c r="DI68" s="47"/>
      <c r="DJ68" s="47"/>
      <c r="DK68" s="47"/>
      <c r="DL68" s="47"/>
      <c r="DM68" s="47"/>
      <c r="DN68" s="47"/>
      <c r="DO68" s="47"/>
      <c r="DP68" s="47"/>
      <c r="DQ68" s="47"/>
      <c r="DR68" s="47"/>
      <c r="DS68" s="47"/>
      <c r="DT68" s="47"/>
      <c r="DU68" s="47"/>
      <c r="DV68" s="47"/>
      <c r="DW68" s="47"/>
      <c r="DX68" s="47"/>
      <c r="DY68" s="47"/>
      <c r="DZ68" s="47"/>
      <c r="EA68" s="47"/>
      <c r="EB68" s="47"/>
      <c r="EC68" s="47"/>
      <c r="ED68" s="47"/>
      <c r="EE68" s="47"/>
      <c r="EF68" s="47"/>
      <c r="EG68" s="47"/>
      <c r="EH68" s="47"/>
      <c r="EI68" s="47"/>
      <c r="EJ68" s="47"/>
      <c r="EK68" s="47"/>
      <c r="EL68" s="47"/>
      <c r="EM68" s="47"/>
      <c r="EN68" s="47"/>
      <c r="EO68" s="47"/>
      <c r="EP68" s="47"/>
      <c r="EQ68" s="47"/>
      <c r="ER68" s="47"/>
      <c r="ES68" s="47"/>
      <c r="ET68" s="47"/>
      <c r="EU68" s="47"/>
      <c r="EV68" s="47"/>
      <c r="EW68" s="47"/>
      <c r="EX68" s="47"/>
      <c r="EY68" s="47"/>
      <c r="EZ68" s="47"/>
      <c r="FA68" s="47"/>
      <c r="FB68" s="47"/>
      <c r="FC68" s="47"/>
      <c r="FD68" s="47"/>
      <c r="FE68" s="47"/>
      <c r="FF68" s="47"/>
      <c r="FG68" s="47"/>
      <c r="FH68" s="47"/>
      <c r="FI68" s="47"/>
      <c r="FJ68" s="47"/>
      <c r="FK68" s="47"/>
      <c r="FL68" s="47"/>
      <c r="FM68" s="47"/>
      <c r="FN68" s="47"/>
      <c r="FO68" s="47"/>
      <c r="FP68" s="47"/>
      <c r="FQ68" s="47"/>
      <c r="FR68" s="47"/>
      <c r="FS68" s="47"/>
      <c r="FT68" s="47"/>
      <c r="FU68" s="47"/>
      <c r="FV68" s="47"/>
      <c r="FW68" s="47"/>
      <c r="FX68" s="47"/>
      <c r="FY68" s="47"/>
      <c r="FZ68" s="47"/>
      <c r="GA68" s="47"/>
      <c r="GB68" s="47"/>
      <c r="GC68" s="47"/>
      <c r="GD68" s="47"/>
      <c r="GE68" s="47"/>
      <c r="GF68" s="47"/>
      <c r="GG68" s="47"/>
      <c r="GH68" s="47"/>
      <c r="GI68" s="47"/>
      <c r="GJ68" s="47"/>
      <c r="GK68" s="47"/>
      <c r="GL68" s="47"/>
      <c r="GM68" s="47"/>
      <c r="GN68" s="47"/>
      <c r="GO68" s="47"/>
      <c r="GP68" s="47"/>
      <c r="GQ68" s="47"/>
      <c r="GR68" s="47"/>
      <c r="GS68" s="47"/>
      <c r="GT68" s="47"/>
      <c r="GU68" s="47"/>
      <c r="GV68" s="47"/>
      <c r="GW68" s="47"/>
      <c r="GX68" s="47"/>
      <c r="GY68" s="47"/>
      <c r="GZ68" s="47"/>
      <c r="HA68" s="47"/>
      <c r="HB68" s="47"/>
      <c r="HC68" s="47"/>
      <c r="HD68" s="47"/>
      <c r="HE68" s="47"/>
      <c r="HF68" s="47"/>
      <c r="HG68" s="47"/>
    </row>
    <row r="69" spans="1:215" s="20" customFormat="1" ht="24.75" customHeight="1">
      <c r="A69" s="24"/>
      <c r="B69" s="35"/>
      <c r="C69" s="35">
        <v>4120</v>
      </c>
      <c r="D69" s="3" t="s">
        <v>14</v>
      </c>
      <c r="E69" s="39">
        <v>11250</v>
      </c>
      <c r="F69" s="39">
        <v>0</v>
      </c>
      <c r="G69" s="39">
        <v>0</v>
      </c>
      <c r="H69" s="39">
        <v>0</v>
      </c>
      <c r="I69" s="39">
        <f t="shared" si="45"/>
        <v>11250</v>
      </c>
      <c r="J69" s="39">
        <f t="shared" si="45"/>
        <v>0</v>
      </c>
      <c r="K69" s="39">
        <v>0</v>
      </c>
      <c r="L69" s="39">
        <v>0</v>
      </c>
      <c r="M69" s="39">
        <f t="shared" si="46"/>
        <v>11250</v>
      </c>
      <c r="N69" s="39">
        <f t="shared" si="46"/>
        <v>0</v>
      </c>
      <c r="O69" s="39"/>
      <c r="P69" s="39"/>
      <c r="Q69" s="39">
        <f t="shared" si="47"/>
        <v>11250</v>
      </c>
      <c r="R69" s="39">
        <f t="shared" si="47"/>
        <v>0</v>
      </c>
      <c r="S69" s="115">
        <v>910</v>
      </c>
      <c r="T69" s="39">
        <v>0</v>
      </c>
      <c r="U69" s="39">
        <f t="shared" si="48"/>
        <v>12160</v>
      </c>
      <c r="V69" s="39">
        <f t="shared" si="48"/>
        <v>0</v>
      </c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/>
      <c r="FI69" s="47"/>
      <c r="FJ69" s="47"/>
      <c r="FK69" s="47"/>
      <c r="FL69" s="47"/>
      <c r="FM69" s="47"/>
      <c r="FN69" s="47"/>
      <c r="FO69" s="47"/>
      <c r="FP69" s="47"/>
      <c r="FQ69" s="47"/>
      <c r="FR69" s="47"/>
      <c r="FS69" s="47"/>
      <c r="FT69" s="47"/>
      <c r="FU69" s="47"/>
      <c r="FV69" s="47"/>
      <c r="FW69" s="47"/>
      <c r="FX69" s="47"/>
      <c r="FY69" s="47"/>
      <c r="FZ69" s="47"/>
      <c r="GA69" s="47"/>
      <c r="GB69" s="47"/>
      <c r="GC69" s="47"/>
      <c r="GD69" s="47"/>
      <c r="GE69" s="47"/>
      <c r="GF69" s="47"/>
      <c r="GG69" s="47"/>
      <c r="GH69" s="47"/>
      <c r="GI69" s="47"/>
      <c r="GJ69" s="47"/>
      <c r="GK69" s="47"/>
      <c r="GL69" s="47"/>
      <c r="GM69" s="47"/>
      <c r="GN69" s="47"/>
      <c r="GO69" s="47"/>
      <c r="GP69" s="47"/>
      <c r="GQ69" s="47"/>
      <c r="GR69" s="47"/>
      <c r="GS69" s="47"/>
      <c r="GT69" s="47"/>
      <c r="GU69" s="47"/>
      <c r="GV69" s="47"/>
      <c r="GW69" s="47"/>
      <c r="GX69" s="47"/>
      <c r="GY69" s="47"/>
      <c r="GZ69" s="47"/>
      <c r="HA69" s="47"/>
      <c r="HB69" s="47"/>
      <c r="HC69" s="47"/>
      <c r="HD69" s="47"/>
      <c r="HE69" s="47"/>
      <c r="HF69" s="47"/>
      <c r="HG69" s="47"/>
    </row>
    <row r="70" spans="1:215" s="20" customFormat="1" ht="24.75" customHeight="1">
      <c r="A70" s="24"/>
      <c r="B70" s="35"/>
      <c r="C70" s="35">
        <v>4210</v>
      </c>
      <c r="D70" s="3" t="s">
        <v>17</v>
      </c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>
        <v>0</v>
      </c>
      <c r="R70" s="39">
        <v>0</v>
      </c>
      <c r="S70" s="115">
        <v>71000</v>
      </c>
      <c r="T70" s="39">
        <v>0</v>
      </c>
      <c r="U70" s="39">
        <f t="shared" si="48"/>
        <v>71000</v>
      </c>
      <c r="V70" s="39">
        <f t="shared" si="48"/>
        <v>0</v>
      </c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7"/>
      <c r="DG70" s="47"/>
      <c r="DH70" s="47"/>
      <c r="DI70" s="47"/>
      <c r="DJ70" s="47"/>
      <c r="DK70" s="47"/>
      <c r="DL70" s="47"/>
      <c r="DM70" s="47"/>
      <c r="DN70" s="47"/>
      <c r="DO70" s="47"/>
      <c r="DP70" s="47"/>
      <c r="DQ70" s="47"/>
      <c r="DR70" s="47"/>
      <c r="DS70" s="47"/>
      <c r="DT70" s="47"/>
      <c r="DU70" s="47"/>
      <c r="DV70" s="47"/>
      <c r="DW70" s="47"/>
      <c r="DX70" s="47"/>
      <c r="DY70" s="47"/>
      <c r="DZ70" s="47"/>
      <c r="EA70" s="47"/>
      <c r="EB70" s="47"/>
      <c r="EC70" s="47"/>
      <c r="ED70" s="47"/>
      <c r="EE70" s="47"/>
      <c r="EF70" s="47"/>
      <c r="EG70" s="47"/>
      <c r="EH70" s="47"/>
      <c r="EI70" s="47"/>
      <c r="EJ70" s="47"/>
      <c r="EK70" s="47"/>
      <c r="EL70" s="47"/>
      <c r="EM70" s="47"/>
      <c r="EN70" s="47"/>
      <c r="EO70" s="47"/>
      <c r="EP70" s="47"/>
      <c r="EQ70" s="47"/>
      <c r="ER70" s="47"/>
      <c r="ES70" s="47"/>
      <c r="ET70" s="47"/>
      <c r="EU70" s="47"/>
      <c r="EV70" s="47"/>
      <c r="EW70" s="47"/>
      <c r="EX70" s="47"/>
      <c r="EY70" s="47"/>
      <c r="EZ70" s="47"/>
      <c r="FA70" s="47"/>
      <c r="FB70" s="47"/>
      <c r="FC70" s="47"/>
      <c r="FD70" s="47"/>
      <c r="FE70" s="47"/>
      <c r="FF70" s="47"/>
      <c r="FG70" s="47"/>
      <c r="FH70" s="47"/>
      <c r="FI70" s="47"/>
      <c r="FJ70" s="47"/>
      <c r="FK70" s="47"/>
      <c r="FL70" s="47"/>
      <c r="FM70" s="47"/>
      <c r="FN70" s="47"/>
      <c r="FO70" s="47"/>
      <c r="FP70" s="47"/>
      <c r="FQ70" s="47"/>
      <c r="FR70" s="47"/>
      <c r="FS70" s="47"/>
      <c r="FT70" s="47"/>
      <c r="FU70" s="47"/>
      <c r="FV70" s="47"/>
      <c r="FW70" s="47"/>
      <c r="FX70" s="47"/>
      <c r="FY70" s="47"/>
      <c r="FZ70" s="47"/>
      <c r="GA70" s="47"/>
      <c r="GB70" s="47"/>
      <c r="GC70" s="47"/>
      <c r="GD70" s="47"/>
      <c r="GE70" s="47"/>
      <c r="GF70" s="47"/>
      <c r="GG70" s="47"/>
      <c r="GH70" s="47"/>
      <c r="GI70" s="47"/>
      <c r="GJ70" s="47"/>
      <c r="GK70" s="47"/>
      <c r="GL70" s="47"/>
      <c r="GM70" s="47"/>
      <c r="GN70" s="47"/>
      <c r="GO70" s="47"/>
      <c r="GP70" s="47"/>
      <c r="GQ70" s="47"/>
      <c r="GR70" s="47"/>
      <c r="GS70" s="47"/>
      <c r="GT70" s="47"/>
      <c r="GU70" s="47"/>
      <c r="GV70" s="47"/>
      <c r="GW70" s="47"/>
      <c r="GX70" s="47"/>
      <c r="GY70" s="47"/>
      <c r="GZ70" s="47"/>
      <c r="HA70" s="47"/>
      <c r="HB70" s="47"/>
      <c r="HC70" s="47"/>
      <c r="HD70" s="47"/>
      <c r="HE70" s="47"/>
      <c r="HF70" s="47"/>
      <c r="HG70" s="47"/>
    </row>
    <row r="71" spans="1:215" s="20" customFormat="1" ht="24.75" customHeight="1">
      <c r="A71" s="24"/>
      <c r="B71" s="35"/>
      <c r="C71" s="35">
        <v>4300</v>
      </c>
      <c r="D71" s="3" t="s">
        <v>10</v>
      </c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>
        <v>0</v>
      </c>
      <c r="R71" s="39">
        <v>0</v>
      </c>
      <c r="S71" s="115">
        <v>1000</v>
      </c>
      <c r="T71" s="39">
        <v>0</v>
      </c>
      <c r="U71" s="39">
        <f t="shared" si="48"/>
        <v>1000</v>
      </c>
      <c r="V71" s="39">
        <f t="shared" si="48"/>
        <v>0</v>
      </c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7"/>
      <c r="DS71" s="47"/>
      <c r="DT71" s="47"/>
      <c r="DU71" s="47"/>
      <c r="DV71" s="47"/>
      <c r="DW71" s="47"/>
      <c r="DX71" s="47"/>
      <c r="DY71" s="47"/>
      <c r="DZ71" s="47"/>
      <c r="EA71" s="47"/>
      <c r="EB71" s="47"/>
      <c r="EC71" s="47"/>
      <c r="ED71" s="47"/>
      <c r="EE71" s="47"/>
      <c r="EF71" s="47"/>
      <c r="EG71" s="47"/>
      <c r="EH71" s="47"/>
      <c r="EI71" s="47"/>
      <c r="EJ71" s="47"/>
      <c r="EK71" s="47"/>
      <c r="EL71" s="47"/>
      <c r="EM71" s="47"/>
      <c r="EN71" s="47"/>
      <c r="EO71" s="47"/>
      <c r="EP71" s="47"/>
      <c r="EQ71" s="47"/>
      <c r="ER71" s="47"/>
      <c r="ES71" s="47"/>
      <c r="ET71" s="47"/>
      <c r="EU71" s="47"/>
      <c r="EV71" s="47"/>
      <c r="EW71" s="47"/>
      <c r="EX71" s="47"/>
      <c r="EY71" s="47"/>
      <c r="EZ71" s="47"/>
      <c r="FA71" s="47"/>
      <c r="FB71" s="47"/>
      <c r="FC71" s="47"/>
      <c r="FD71" s="47"/>
      <c r="FE71" s="47"/>
      <c r="FF71" s="47"/>
      <c r="FG71" s="47"/>
      <c r="FH71" s="47"/>
      <c r="FI71" s="47"/>
      <c r="FJ71" s="47"/>
      <c r="FK71" s="47"/>
      <c r="FL71" s="47"/>
      <c r="FM71" s="47"/>
      <c r="FN71" s="47"/>
      <c r="FO71" s="47"/>
      <c r="FP71" s="47"/>
      <c r="FQ71" s="47"/>
      <c r="FR71" s="47"/>
      <c r="FS71" s="47"/>
      <c r="FT71" s="47"/>
      <c r="FU71" s="47"/>
      <c r="FV71" s="47"/>
      <c r="FW71" s="47"/>
      <c r="FX71" s="47"/>
      <c r="FY71" s="47"/>
      <c r="FZ71" s="47"/>
      <c r="GA71" s="47"/>
      <c r="GB71" s="47"/>
      <c r="GC71" s="47"/>
      <c r="GD71" s="47"/>
      <c r="GE71" s="47"/>
      <c r="GF71" s="47"/>
      <c r="GG71" s="47"/>
      <c r="GH71" s="47"/>
      <c r="GI71" s="47"/>
      <c r="GJ71" s="47"/>
      <c r="GK71" s="47"/>
      <c r="GL71" s="47"/>
      <c r="GM71" s="47"/>
      <c r="GN71" s="47"/>
      <c r="GO71" s="47"/>
      <c r="GP71" s="47"/>
      <c r="GQ71" s="47"/>
      <c r="GR71" s="47"/>
      <c r="GS71" s="47"/>
      <c r="GT71" s="47"/>
      <c r="GU71" s="47"/>
      <c r="GV71" s="47"/>
      <c r="GW71" s="47"/>
      <c r="GX71" s="47"/>
      <c r="GY71" s="47"/>
      <c r="GZ71" s="47"/>
      <c r="HA71" s="47"/>
      <c r="HB71" s="47"/>
      <c r="HC71" s="47"/>
      <c r="HD71" s="47"/>
      <c r="HE71" s="47"/>
      <c r="HF71" s="47"/>
      <c r="HG71" s="47"/>
    </row>
    <row r="72" spans="1:215" s="20" customFormat="1" ht="30" customHeight="1">
      <c r="A72" s="24"/>
      <c r="B72" s="35"/>
      <c r="C72" s="35">
        <v>4440</v>
      </c>
      <c r="D72" s="3" t="s">
        <v>15</v>
      </c>
      <c r="E72" s="39">
        <v>14000</v>
      </c>
      <c r="F72" s="39">
        <v>0</v>
      </c>
      <c r="G72" s="39">
        <v>0</v>
      </c>
      <c r="H72" s="39">
        <v>0</v>
      </c>
      <c r="I72" s="39">
        <f t="shared" si="45"/>
        <v>14000</v>
      </c>
      <c r="J72" s="39">
        <f t="shared" si="45"/>
        <v>0</v>
      </c>
      <c r="K72" s="39">
        <v>0</v>
      </c>
      <c r="L72" s="39">
        <v>0</v>
      </c>
      <c r="M72" s="39">
        <f t="shared" si="46"/>
        <v>14000</v>
      </c>
      <c r="N72" s="39">
        <f t="shared" si="46"/>
        <v>0</v>
      </c>
      <c r="O72" s="39"/>
      <c r="P72" s="39"/>
      <c r="Q72" s="39">
        <f t="shared" si="47"/>
        <v>14000</v>
      </c>
      <c r="R72" s="39">
        <f t="shared" si="47"/>
        <v>0</v>
      </c>
      <c r="S72" s="115">
        <v>0</v>
      </c>
      <c r="T72" s="39">
        <v>0</v>
      </c>
      <c r="U72" s="39">
        <f t="shared" si="48"/>
        <v>14000</v>
      </c>
      <c r="V72" s="39">
        <f t="shared" si="48"/>
        <v>0</v>
      </c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7"/>
      <c r="EN72" s="47"/>
      <c r="EO72" s="47"/>
      <c r="EP72" s="47"/>
      <c r="EQ72" s="47"/>
      <c r="ER72" s="47"/>
      <c r="ES72" s="47"/>
      <c r="ET72" s="47"/>
      <c r="EU72" s="47"/>
      <c r="EV72" s="47"/>
      <c r="EW72" s="47"/>
      <c r="EX72" s="47"/>
      <c r="EY72" s="47"/>
      <c r="EZ72" s="47"/>
      <c r="FA72" s="47"/>
      <c r="FB72" s="47"/>
      <c r="FC72" s="47"/>
      <c r="FD72" s="47"/>
      <c r="FE72" s="47"/>
      <c r="FF72" s="47"/>
      <c r="FG72" s="47"/>
      <c r="FH72" s="47"/>
      <c r="FI72" s="47"/>
      <c r="FJ72" s="47"/>
      <c r="FK72" s="47"/>
      <c r="FL72" s="47"/>
      <c r="FM72" s="47"/>
      <c r="FN72" s="47"/>
      <c r="FO72" s="47"/>
      <c r="FP72" s="47"/>
      <c r="FQ72" s="47"/>
      <c r="FR72" s="47"/>
      <c r="FS72" s="47"/>
      <c r="FT72" s="47"/>
      <c r="FU72" s="47"/>
      <c r="FV72" s="47"/>
      <c r="FW72" s="47"/>
      <c r="FX72" s="47"/>
      <c r="FY72" s="47"/>
      <c r="FZ72" s="47"/>
      <c r="GA72" s="47"/>
      <c r="GB72" s="47"/>
      <c r="GC72" s="47"/>
      <c r="GD72" s="47"/>
      <c r="GE72" s="47"/>
      <c r="GF72" s="47"/>
      <c r="GG72" s="47"/>
      <c r="GH72" s="47"/>
      <c r="GI72" s="47"/>
      <c r="GJ72" s="47"/>
      <c r="GK72" s="47"/>
      <c r="GL72" s="47"/>
      <c r="GM72" s="47"/>
      <c r="GN72" s="47"/>
      <c r="GO72" s="47"/>
      <c r="GP72" s="47"/>
      <c r="GQ72" s="47"/>
      <c r="GR72" s="47"/>
      <c r="GS72" s="47"/>
      <c r="GT72" s="47"/>
      <c r="GU72" s="47"/>
      <c r="GV72" s="47"/>
      <c r="GW72" s="47"/>
      <c r="GX72" s="47"/>
      <c r="GY72" s="47"/>
      <c r="GZ72" s="47"/>
      <c r="HA72" s="47"/>
      <c r="HB72" s="47"/>
      <c r="HC72" s="47"/>
      <c r="HD72" s="47"/>
      <c r="HE72" s="47"/>
      <c r="HF72" s="47"/>
      <c r="HG72" s="47"/>
    </row>
    <row r="73" spans="1:215" s="20" customFormat="1" ht="30" customHeight="1">
      <c r="A73" s="24"/>
      <c r="B73" s="35"/>
      <c r="C73" s="35">
        <v>4750</v>
      </c>
      <c r="D73" s="31" t="s">
        <v>68</v>
      </c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>
        <v>0</v>
      </c>
      <c r="R73" s="39">
        <v>0</v>
      </c>
      <c r="S73" s="115">
        <v>1500</v>
      </c>
      <c r="T73" s="39">
        <v>0</v>
      </c>
      <c r="U73" s="39">
        <f t="shared" si="48"/>
        <v>1500</v>
      </c>
      <c r="V73" s="39">
        <f t="shared" si="48"/>
        <v>0</v>
      </c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7"/>
      <c r="EN73" s="47"/>
      <c r="EO73" s="47"/>
      <c r="EP73" s="47"/>
      <c r="EQ73" s="47"/>
      <c r="ER73" s="47"/>
      <c r="ES73" s="47"/>
      <c r="ET73" s="47"/>
      <c r="EU73" s="47"/>
      <c r="EV73" s="47"/>
      <c r="EW73" s="47"/>
      <c r="EX73" s="47"/>
      <c r="EY73" s="47"/>
      <c r="EZ73" s="47"/>
      <c r="FA73" s="47"/>
      <c r="FB73" s="47"/>
      <c r="FC73" s="47"/>
      <c r="FD73" s="47"/>
      <c r="FE73" s="47"/>
      <c r="FF73" s="47"/>
      <c r="FG73" s="47"/>
      <c r="FH73" s="47"/>
      <c r="FI73" s="47"/>
      <c r="FJ73" s="47"/>
      <c r="FK73" s="47"/>
      <c r="FL73" s="47"/>
      <c r="FM73" s="47"/>
      <c r="FN73" s="47"/>
      <c r="FO73" s="47"/>
      <c r="FP73" s="47"/>
      <c r="FQ73" s="47"/>
      <c r="FR73" s="47"/>
      <c r="FS73" s="47"/>
      <c r="FT73" s="47"/>
      <c r="FU73" s="47"/>
      <c r="FV73" s="47"/>
      <c r="FW73" s="47"/>
      <c r="FX73" s="47"/>
      <c r="FY73" s="47"/>
      <c r="FZ73" s="47"/>
      <c r="GA73" s="47"/>
      <c r="GB73" s="47"/>
      <c r="GC73" s="47"/>
      <c r="GD73" s="47"/>
      <c r="GE73" s="47"/>
      <c r="GF73" s="47"/>
      <c r="GG73" s="47"/>
      <c r="GH73" s="47"/>
      <c r="GI73" s="47"/>
      <c r="GJ73" s="47"/>
      <c r="GK73" s="47"/>
      <c r="GL73" s="47"/>
      <c r="GM73" s="47"/>
      <c r="GN73" s="47"/>
      <c r="GO73" s="47"/>
      <c r="GP73" s="47"/>
      <c r="GQ73" s="47"/>
      <c r="GR73" s="47"/>
      <c r="GS73" s="47"/>
      <c r="GT73" s="47"/>
      <c r="GU73" s="47"/>
      <c r="GV73" s="47"/>
      <c r="GW73" s="47"/>
      <c r="GX73" s="47"/>
      <c r="GY73" s="47"/>
      <c r="GZ73" s="47"/>
      <c r="HA73" s="47"/>
      <c r="HB73" s="47"/>
      <c r="HC73" s="47"/>
      <c r="HD73" s="47"/>
      <c r="HE73" s="47"/>
      <c r="HF73" s="47"/>
      <c r="HG73" s="47"/>
    </row>
    <row r="74" spans="1:215" s="20" customFormat="1" ht="24.75" customHeight="1">
      <c r="A74" s="24"/>
      <c r="B74" s="35">
        <v>85295</v>
      </c>
      <c r="C74" s="35"/>
      <c r="D74" s="31" t="s">
        <v>4</v>
      </c>
      <c r="E74" s="39">
        <f aca="true" t="shared" si="49" ref="E74:V74">SUM(E75)</f>
        <v>401200</v>
      </c>
      <c r="F74" s="39">
        <f t="shared" si="49"/>
        <v>0</v>
      </c>
      <c r="G74" s="39">
        <f t="shared" si="49"/>
        <v>0</v>
      </c>
      <c r="H74" s="39">
        <f t="shared" si="49"/>
        <v>0</v>
      </c>
      <c r="I74" s="39">
        <f t="shared" si="49"/>
        <v>401200</v>
      </c>
      <c r="J74" s="39">
        <f t="shared" si="49"/>
        <v>0</v>
      </c>
      <c r="K74" s="39">
        <f t="shared" si="49"/>
        <v>173200</v>
      </c>
      <c r="L74" s="39">
        <f t="shared" si="49"/>
        <v>0</v>
      </c>
      <c r="M74" s="39">
        <f t="shared" si="49"/>
        <v>574400</v>
      </c>
      <c r="N74" s="39">
        <f t="shared" si="49"/>
        <v>0</v>
      </c>
      <c r="O74" s="39">
        <f t="shared" si="49"/>
        <v>173200</v>
      </c>
      <c r="P74" s="39">
        <f t="shared" si="49"/>
        <v>0</v>
      </c>
      <c r="Q74" s="39">
        <f t="shared" si="49"/>
        <v>747600</v>
      </c>
      <c r="R74" s="39">
        <f t="shared" si="49"/>
        <v>0</v>
      </c>
      <c r="S74" s="39">
        <f t="shared" si="49"/>
        <v>95600</v>
      </c>
      <c r="T74" s="39">
        <f t="shared" si="49"/>
        <v>0</v>
      </c>
      <c r="U74" s="39">
        <f t="shared" si="49"/>
        <v>843200</v>
      </c>
      <c r="V74" s="39">
        <f t="shared" si="49"/>
        <v>0</v>
      </c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7"/>
      <c r="EN74" s="47"/>
      <c r="EO74" s="47"/>
      <c r="EP74" s="47"/>
      <c r="EQ74" s="47"/>
      <c r="ER74" s="47"/>
      <c r="ES74" s="47"/>
      <c r="ET74" s="47"/>
      <c r="EU74" s="47"/>
      <c r="EV74" s="47"/>
      <c r="EW74" s="47"/>
      <c r="EX74" s="47"/>
      <c r="EY74" s="47"/>
      <c r="EZ74" s="47"/>
      <c r="FA74" s="47"/>
      <c r="FB74" s="47"/>
      <c r="FC74" s="47"/>
      <c r="FD74" s="47"/>
      <c r="FE74" s="47"/>
      <c r="FF74" s="47"/>
      <c r="FG74" s="47"/>
      <c r="FH74" s="47"/>
      <c r="FI74" s="47"/>
      <c r="FJ74" s="47"/>
      <c r="FK74" s="47"/>
      <c r="FL74" s="47"/>
      <c r="FM74" s="47"/>
      <c r="FN74" s="47"/>
      <c r="FO74" s="47"/>
      <c r="FP74" s="47"/>
      <c r="FQ74" s="47"/>
      <c r="FR74" s="47"/>
      <c r="FS74" s="47"/>
      <c r="FT74" s="47"/>
      <c r="FU74" s="47"/>
      <c r="FV74" s="47"/>
      <c r="FW74" s="47"/>
      <c r="FX74" s="47"/>
      <c r="FY74" s="47"/>
      <c r="FZ74" s="47"/>
      <c r="GA74" s="47"/>
      <c r="GB74" s="47"/>
      <c r="GC74" s="47"/>
      <c r="GD74" s="47"/>
      <c r="GE74" s="47"/>
      <c r="GF74" s="47"/>
      <c r="GG74" s="47"/>
      <c r="GH74" s="47"/>
      <c r="GI74" s="47"/>
      <c r="GJ74" s="47"/>
      <c r="GK74" s="47"/>
      <c r="GL74" s="47"/>
      <c r="GM74" s="47"/>
      <c r="GN74" s="47"/>
      <c r="GO74" s="47"/>
      <c r="GP74" s="47"/>
      <c r="GQ74" s="47"/>
      <c r="GR74" s="47"/>
      <c r="GS74" s="47"/>
      <c r="GT74" s="47"/>
      <c r="GU74" s="47"/>
      <c r="GV74" s="47"/>
      <c r="GW74" s="47"/>
      <c r="GX74" s="47"/>
      <c r="GY74" s="47"/>
      <c r="GZ74" s="47"/>
      <c r="HA74" s="47"/>
      <c r="HB74" s="47"/>
      <c r="HC74" s="47"/>
      <c r="HD74" s="47"/>
      <c r="HE74" s="47"/>
      <c r="HF74" s="47"/>
      <c r="HG74" s="47"/>
    </row>
    <row r="75" spans="1:215" s="20" customFormat="1" ht="24.75" customHeight="1">
      <c r="A75" s="24"/>
      <c r="B75" s="35"/>
      <c r="C75" s="35">
        <v>3110</v>
      </c>
      <c r="D75" s="23" t="s">
        <v>19</v>
      </c>
      <c r="E75" s="39">
        <v>401200</v>
      </c>
      <c r="F75" s="39">
        <v>0</v>
      </c>
      <c r="G75" s="39">
        <v>0</v>
      </c>
      <c r="H75" s="39">
        <v>0</v>
      </c>
      <c r="I75" s="39">
        <f>SUM(E75,G75)</f>
        <v>401200</v>
      </c>
      <c r="J75" s="39">
        <f>SUM(F75,H75)</f>
        <v>0</v>
      </c>
      <c r="K75" s="39">
        <v>173200</v>
      </c>
      <c r="L75" s="39">
        <v>0</v>
      </c>
      <c r="M75" s="39">
        <f>SUM(I75,K75)</f>
        <v>574400</v>
      </c>
      <c r="N75" s="39">
        <f>SUM(J75,L75)</f>
        <v>0</v>
      </c>
      <c r="O75" s="39">
        <v>173200</v>
      </c>
      <c r="P75" s="39"/>
      <c r="Q75" s="39">
        <f>SUM(M75,O75)</f>
        <v>747600</v>
      </c>
      <c r="R75" s="39">
        <f>SUM(N75,P75)</f>
        <v>0</v>
      </c>
      <c r="S75" s="39">
        <v>95600</v>
      </c>
      <c r="T75" s="39">
        <v>0</v>
      </c>
      <c r="U75" s="39">
        <f>SUM(Q75,S75)</f>
        <v>843200</v>
      </c>
      <c r="V75" s="39">
        <f>SUM(R75,T75)</f>
        <v>0</v>
      </c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7"/>
      <c r="DN75" s="47"/>
      <c r="DO75" s="47"/>
      <c r="DP75" s="47"/>
      <c r="DQ75" s="47"/>
      <c r="DR75" s="47"/>
      <c r="DS75" s="47"/>
      <c r="DT75" s="47"/>
      <c r="DU75" s="47"/>
      <c r="DV75" s="47"/>
      <c r="DW75" s="47"/>
      <c r="DX75" s="47"/>
      <c r="DY75" s="47"/>
      <c r="DZ75" s="47"/>
      <c r="EA75" s="47"/>
      <c r="EB75" s="47"/>
      <c r="EC75" s="47"/>
      <c r="ED75" s="47"/>
      <c r="EE75" s="47"/>
      <c r="EF75" s="47"/>
      <c r="EG75" s="47"/>
      <c r="EH75" s="47"/>
      <c r="EI75" s="47"/>
      <c r="EJ75" s="47"/>
      <c r="EK75" s="47"/>
      <c r="EL75" s="47"/>
      <c r="EM75" s="47"/>
      <c r="EN75" s="47"/>
      <c r="EO75" s="47"/>
      <c r="EP75" s="47"/>
      <c r="EQ75" s="47"/>
      <c r="ER75" s="47"/>
      <c r="ES75" s="47"/>
      <c r="ET75" s="47"/>
      <c r="EU75" s="47"/>
      <c r="EV75" s="47"/>
      <c r="EW75" s="47"/>
      <c r="EX75" s="47"/>
      <c r="EY75" s="47"/>
      <c r="EZ75" s="47"/>
      <c r="FA75" s="47"/>
      <c r="FB75" s="47"/>
      <c r="FC75" s="47"/>
      <c r="FD75" s="47"/>
      <c r="FE75" s="47"/>
      <c r="FF75" s="47"/>
      <c r="FG75" s="47"/>
      <c r="FH75" s="47"/>
      <c r="FI75" s="47"/>
      <c r="FJ75" s="47"/>
      <c r="FK75" s="47"/>
      <c r="FL75" s="47"/>
      <c r="FM75" s="47"/>
      <c r="FN75" s="47"/>
      <c r="FO75" s="47"/>
      <c r="FP75" s="47"/>
      <c r="FQ75" s="47"/>
      <c r="FR75" s="47"/>
      <c r="FS75" s="47"/>
      <c r="FT75" s="47"/>
      <c r="FU75" s="47"/>
      <c r="FV75" s="47"/>
      <c r="FW75" s="47"/>
      <c r="FX75" s="47"/>
      <c r="FY75" s="47"/>
      <c r="FZ75" s="47"/>
      <c r="GA75" s="47"/>
      <c r="GB75" s="47"/>
      <c r="GC75" s="47"/>
      <c r="GD75" s="47"/>
      <c r="GE75" s="47"/>
      <c r="GF75" s="47"/>
      <c r="GG75" s="47"/>
      <c r="GH75" s="47"/>
      <c r="GI75" s="47"/>
      <c r="GJ75" s="47"/>
      <c r="GK75" s="47"/>
      <c r="GL75" s="47"/>
      <c r="GM75" s="47"/>
      <c r="GN75" s="47"/>
      <c r="GO75" s="47"/>
      <c r="GP75" s="47"/>
      <c r="GQ75" s="47"/>
      <c r="GR75" s="47"/>
      <c r="GS75" s="47"/>
      <c r="GT75" s="47"/>
      <c r="GU75" s="47"/>
      <c r="GV75" s="47"/>
      <c r="GW75" s="47"/>
      <c r="GX75" s="47"/>
      <c r="GY75" s="47"/>
      <c r="GZ75" s="47"/>
      <c r="HA75" s="47"/>
      <c r="HB75" s="47"/>
      <c r="HC75" s="47"/>
      <c r="HD75" s="47"/>
      <c r="HE75" s="47"/>
      <c r="HF75" s="47"/>
      <c r="HG75" s="47"/>
    </row>
    <row r="76" spans="1:215" s="77" customFormat="1" ht="24.75" customHeight="1">
      <c r="A76" s="9">
        <v>854</v>
      </c>
      <c r="B76" s="10"/>
      <c r="C76" s="10"/>
      <c r="D76" s="75" t="s">
        <v>63</v>
      </c>
      <c r="E76" s="57">
        <f>SUM(E77)</f>
        <v>0</v>
      </c>
      <c r="F76" s="57">
        <f aca="true" t="shared" si="50" ref="F76:U77">SUM(F77)</f>
        <v>0</v>
      </c>
      <c r="G76" s="57">
        <f t="shared" si="50"/>
        <v>0</v>
      </c>
      <c r="H76" s="57">
        <f t="shared" si="50"/>
        <v>0</v>
      </c>
      <c r="I76" s="57">
        <f t="shared" si="50"/>
        <v>0</v>
      </c>
      <c r="J76" s="57">
        <f t="shared" si="50"/>
        <v>0</v>
      </c>
      <c r="K76" s="57">
        <f t="shared" si="50"/>
        <v>253074</v>
      </c>
      <c r="L76" s="57">
        <f t="shared" si="50"/>
        <v>0</v>
      </c>
      <c r="M76" s="57">
        <f t="shared" si="50"/>
        <v>253074</v>
      </c>
      <c r="N76" s="57">
        <f t="shared" si="50"/>
        <v>0</v>
      </c>
      <c r="O76" s="57">
        <f t="shared" si="50"/>
        <v>0</v>
      </c>
      <c r="P76" s="57">
        <f t="shared" si="50"/>
        <v>0</v>
      </c>
      <c r="Q76" s="57">
        <f t="shared" si="50"/>
        <v>253074</v>
      </c>
      <c r="R76" s="57">
        <f t="shared" si="50"/>
        <v>0</v>
      </c>
      <c r="S76" s="57">
        <f t="shared" si="50"/>
        <v>306058</v>
      </c>
      <c r="T76" s="57">
        <f t="shared" si="50"/>
        <v>0</v>
      </c>
      <c r="U76" s="57">
        <f t="shared" si="50"/>
        <v>559132</v>
      </c>
      <c r="V76" s="57">
        <f>SUM(V77)</f>
        <v>0</v>
      </c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  <c r="DT76" s="76"/>
      <c r="DU76" s="76"/>
      <c r="DV76" s="76"/>
      <c r="DW76" s="76"/>
      <c r="DX76" s="76"/>
      <c r="DY76" s="76"/>
      <c r="DZ76" s="76"/>
      <c r="EA76" s="76"/>
      <c r="EB76" s="76"/>
      <c r="EC76" s="76"/>
      <c r="ED76" s="76"/>
      <c r="EE76" s="76"/>
      <c r="EF76" s="76"/>
      <c r="EG76" s="76"/>
      <c r="EH76" s="76"/>
      <c r="EI76" s="76"/>
      <c r="EJ76" s="76"/>
      <c r="EK76" s="76"/>
      <c r="EL76" s="76"/>
      <c r="EM76" s="76"/>
      <c r="EN76" s="76"/>
      <c r="EO76" s="76"/>
      <c r="EP76" s="76"/>
      <c r="EQ76" s="76"/>
      <c r="ER76" s="76"/>
      <c r="ES76" s="76"/>
      <c r="ET76" s="76"/>
      <c r="EU76" s="76"/>
      <c r="EV76" s="76"/>
      <c r="EW76" s="76"/>
      <c r="EX76" s="76"/>
      <c r="EY76" s="76"/>
      <c r="EZ76" s="76"/>
      <c r="FA76" s="76"/>
      <c r="FB76" s="76"/>
      <c r="FC76" s="76"/>
      <c r="FD76" s="76"/>
      <c r="FE76" s="76"/>
      <c r="FF76" s="76"/>
      <c r="FG76" s="76"/>
      <c r="FH76" s="76"/>
      <c r="FI76" s="76"/>
      <c r="FJ76" s="76"/>
      <c r="FK76" s="76"/>
      <c r="FL76" s="76"/>
      <c r="FM76" s="76"/>
      <c r="FN76" s="76"/>
      <c r="FO76" s="76"/>
      <c r="FP76" s="76"/>
      <c r="FQ76" s="76"/>
      <c r="FR76" s="76"/>
      <c r="FS76" s="76"/>
      <c r="FT76" s="76"/>
      <c r="FU76" s="76"/>
      <c r="FV76" s="76"/>
      <c r="FW76" s="76"/>
      <c r="FX76" s="76"/>
      <c r="FY76" s="76"/>
      <c r="FZ76" s="76"/>
      <c r="GA76" s="76"/>
      <c r="GB76" s="76"/>
      <c r="GC76" s="76"/>
      <c r="GD76" s="76"/>
      <c r="GE76" s="76"/>
      <c r="GF76" s="76"/>
      <c r="GG76" s="76"/>
      <c r="GH76" s="76"/>
      <c r="GI76" s="76"/>
      <c r="GJ76" s="76"/>
      <c r="GK76" s="76"/>
      <c r="GL76" s="76"/>
      <c r="GM76" s="76"/>
      <c r="GN76" s="76"/>
      <c r="GO76" s="76"/>
      <c r="GP76" s="76"/>
      <c r="GQ76" s="76"/>
      <c r="GR76" s="76"/>
      <c r="GS76" s="76"/>
      <c r="GT76" s="76"/>
      <c r="GU76" s="76"/>
      <c r="GV76" s="76"/>
      <c r="GW76" s="76"/>
      <c r="GX76" s="76"/>
      <c r="GY76" s="76"/>
      <c r="GZ76" s="76"/>
      <c r="HA76" s="76"/>
      <c r="HB76" s="76"/>
      <c r="HC76" s="76"/>
      <c r="HD76" s="76"/>
      <c r="HE76" s="76"/>
      <c r="HF76" s="76"/>
      <c r="HG76" s="76"/>
    </row>
    <row r="77" spans="1:215" s="20" customFormat="1" ht="24.75" customHeight="1">
      <c r="A77" s="24"/>
      <c r="B77" s="35">
        <v>85415</v>
      </c>
      <c r="C77" s="35"/>
      <c r="D77" s="23" t="s">
        <v>64</v>
      </c>
      <c r="E77" s="39">
        <f>SUM(E78)</f>
        <v>0</v>
      </c>
      <c r="F77" s="39">
        <f t="shared" si="50"/>
        <v>0</v>
      </c>
      <c r="G77" s="39">
        <f t="shared" si="50"/>
        <v>0</v>
      </c>
      <c r="H77" s="39">
        <f t="shared" si="50"/>
        <v>0</v>
      </c>
      <c r="I77" s="39">
        <f>SUM(E77,G77)</f>
        <v>0</v>
      </c>
      <c r="J77" s="39">
        <f>SUM(F77,H77)</f>
        <v>0</v>
      </c>
      <c r="K77" s="39">
        <f t="shared" si="50"/>
        <v>253074</v>
      </c>
      <c r="L77" s="39">
        <f t="shared" si="50"/>
        <v>0</v>
      </c>
      <c r="M77" s="39">
        <f>SUM(I77,K77)</f>
        <v>253074</v>
      </c>
      <c r="N77" s="39">
        <f>SUM(J77,L77)</f>
        <v>0</v>
      </c>
      <c r="O77" s="39">
        <f t="shared" si="50"/>
        <v>0</v>
      </c>
      <c r="P77" s="39">
        <f t="shared" si="50"/>
        <v>0</v>
      </c>
      <c r="Q77" s="39">
        <f>SUM(M77,O77)</f>
        <v>253074</v>
      </c>
      <c r="R77" s="39">
        <f>SUM(N77,P77)</f>
        <v>0</v>
      </c>
      <c r="S77" s="39">
        <f>SUM(S78)</f>
        <v>306058</v>
      </c>
      <c r="T77" s="39">
        <f>SUM(T78)</f>
        <v>0</v>
      </c>
      <c r="U77" s="39">
        <f>SUM(Q77,S77)</f>
        <v>559132</v>
      </c>
      <c r="V77" s="39">
        <f>SUM(R77,T77)</f>
        <v>0</v>
      </c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/>
      <c r="DY77" s="47"/>
      <c r="DZ77" s="47"/>
      <c r="EA77" s="47"/>
      <c r="EB77" s="47"/>
      <c r="EC77" s="47"/>
      <c r="ED77" s="47"/>
      <c r="EE77" s="47"/>
      <c r="EF77" s="47"/>
      <c r="EG77" s="47"/>
      <c r="EH77" s="47"/>
      <c r="EI77" s="47"/>
      <c r="EJ77" s="47"/>
      <c r="EK77" s="47"/>
      <c r="EL77" s="47"/>
      <c r="EM77" s="47"/>
      <c r="EN77" s="47"/>
      <c r="EO77" s="47"/>
      <c r="EP77" s="47"/>
      <c r="EQ77" s="47"/>
      <c r="ER77" s="47"/>
      <c r="ES77" s="47"/>
      <c r="ET77" s="47"/>
      <c r="EU77" s="47"/>
      <c r="EV77" s="47"/>
      <c r="EW77" s="47"/>
      <c r="EX77" s="47"/>
      <c r="EY77" s="47"/>
      <c r="EZ77" s="47"/>
      <c r="FA77" s="47"/>
      <c r="FB77" s="47"/>
      <c r="FC77" s="47"/>
      <c r="FD77" s="47"/>
      <c r="FE77" s="47"/>
      <c r="FF77" s="47"/>
      <c r="FG77" s="47"/>
      <c r="FH77" s="47"/>
      <c r="FI77" s="47"/>
      <c r="FJ77" s="47"/>
      <c r="FK77" s="47"/>
      <c r="FL77" s="47"/>
      <c r="FM77" s="47"/>
      <c r="FN77" s="47"/>
      <c r="FO77" s="47"/>
      <c r="FP77" s="47"/>
      <c r="FQ77" s="47"/>
      <c r="FR77" s="47"/>
      <c r="FS77" s="47"/>
      <c r="FT77" s="47"/>
      <c r="FU77" s="47"/>
      <c r="FV77" s="47"/>
      <c r="FW77" s="47"/>
      <c r="FX77" s="47"/>
      <c r="FY77" s="47"/>
      <c r="FZ77" s="47"/>
      <c r="GA77" s="47"/>
      <c r="GB77" s="47"/>
      <c r="GC77" s="47"/>
      <c r="GD77" s="47"/>
      <c r="GE77" s="47"/>
      <c r="GF77" s="47"/>
      <c r="GG77" s="47"/>
      <c r="GH77" s="47"/>
      <c r="GI77" s="47"/>
      <c r="GJ77" s="47"/>
      <c r="GK77" s="47"/>
      <c r="GL77" s="47"/>
      <c r="GM77" s="47"/>
      <c r="GN77" s="47"/>
      <c r="GO77" s="47"/>
      <c r="GP77" s="47"/>
      <c r="GQ77" s="47"/>
      <c r="GR77" s="47"/>
      <c r="GS77" s="47"/>
      <c r="GT77" s="47"/>
      <c r="GU77" s="47"/>
      <c r="GV77" s="47"/>
      <c r="GW77" s="47"/>
      <c r="GX77" s="47"/>
      <c r="GY77" s="47"/>
      <c r="GZ77" s="47"/>
      <c r="HA77" s="47"/>
      <c r="HB77" s="47"/>
      <c r="HC77" s="47"/>
      <c r="HD77" s="47"/>
      <c r="HE77" s="47"/>
      <c r="HF77" s="47"/>
      <c r="HG77" s="47"/>
    </row>
    <row r="78" spans="1:215" s="20" customFormat="1" ht="24.75" customHeight="1">
      <c r="A78" s="24"/>
      <c r="B78" s="35"/>
      <c r="C78" s="35">
        <v>3240</v>
      </c>
      <c r="D78" s="23" t="s">
        <v>69</v>
      </c>
      <c r="E78" s="39">
        <v>0</v>
      </c>
      <c r="F78" s="39">
        <v>0</v>
      </c>
      <c r="G78" s="39">
        <v>0</v>
      </c>
      <c r="H78" s="39">
        <v>0</v>
      </c>
      <c r="I78" s="39">
        <f>SUM(E78,G78)</f>
        <v>0</v>
      </c>
      <c r="J78" s="39">
        <f>SUM(F78,H78)</f>
        <v>0</v>
      </c>
      <c r="K78" s="39">
        <v>253074</v>
      </c>
      <c r="L78" s="39">
        <v>0</v>
      </c>
      <c r="M78" s="39">
        <f>SUM(I78,K78)</f>
        <v>253074</v>
      </c>
      <c r="N78" s="39">
        <f>SUM(J78,L78)</f>
        <v>0</v>
      </c>
      <c r="O78" s="39"/>
      <c r="P78" s="39"/>
      <c r="Q78" s="39">
        <f>SUM(M78,O78)</f>
        <v>253074</v>
      </c>
      <c r="R78" s="39">
        <f>SUM(N78,P78)</f>
        <v>0</v>
      </c>
      <c r="S78" s="39">
        <v>306058</v>
      </c>
      <c r="T78" s="39">
        <v>0</v>
      </c>
      <c r="U78" s="39">
        <f>SUM(Q78,S78)</f>
        <v>559132</v>
      </c>
      <c r="V78" s="39">
        <f>SUM(R78,T78)</f>
        <v>0</v>
      </c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  <c r="DT78" s="47"/>
      <c r="DU78" s="47"/>
      <c r="DV78" s="47"/>
      <c r="DW78" s="47"/>
      <c r="DX78" s="47"/>
      <c r="DY78" s="47"/>
      <c r="DZ78" s="47"/>
      <c r="EA78" s="47"/>
      <c r="EB78" s="47"/>
      <c r="EC78" s="47"/>
      <c r="ED78" s="47"/>
      <c r="EE78" s="47"/>
      <c r="EF78" s="47"/>
      <c r="EG78" s="47"/>
      <c r="EH78" s="47"/>
      <c r="EI78" s="47"/>
      <c r="EJ78" s="47"/>
      <c r="EK78" s="47"/>
      <c r="EL78" s="47"/>
      <c r="EM78" s="47"/>
      <c r="EN78" s="47"/>
      <c r="EO78" s="47"/>
      <c r="EP78" s="47"/>
      <c r="EQ78" s="47"/>
      <c r="ER78" s="47"/>
      <c r="ES78" s="47"/>
      <c r="ET78" s="47"/>
      <c r="EU78" s="47"/>
      <c r="EV78" s="47"/>
      <c r="EW78" s="47"/>
      <c r="EX78" s="47"/>
      <c r="EY78" s="47"/>
      <c r="EZ78" s="47"/>
      <c r="FA78" s="47"/>
      <c r="FB78" s="47"/>
      <c r="FC78" s="47"/>
      <c r="FD78" s="47"/>
      <c r="FE78" s="47"/>
      <c r="FF78" s="47"/>
      <c r="FG78" s="47"/>
      <c r="FH78" s="47"/>
      <c r="FI78" s="47"/>
      <c r="FJ78" s="47"/>
      <c r="FK78" s="47"/>
      <c r="FL78" s="47"/>
      <c r="FM78" s="47"/>
      <c r="FN78" s="47"/>
      <c r="FO78" s="47"/>
      <c r="FP78" s="47"/>
      <c r="FQ78" s="47"/>
      <c r="FR78" s="47"/>
      <c r="FS78" s="47"/>
      <c r="FT78" s="47"/>
      <c r="FU78" s="47"/>
      <c r="FV78" s="47"/>
      <c r="FW78" s="47"/>
      <c r="FX78" s="47"/>
      <c r="FY78" s="47"/>
      <c r="FZ78" s="47"/>
      <c r="GA78" s="47"/>
      <c r="GB78" s="47"/>
      <c r="GC78" s="47"/>
      <c r="GD78" s="47"/>
      <c r="GE78" s="47"/>
      <c r="GF78" s="47"/>
      <c r="GG78" s="47"/>
      <c r="GH78" s="47"/>
      <c r="GI78" s="47"/>
      <c r="GJ78" s="47"/>
      <c r="GK78" s="47"/>
      <c r="GL78" s="47"/>
      <c r="GM78" s="47"/>
      <c r="GN78" s="47"/>
      <c r="GO78" s="47"/>
      <c r="GP78" s="47"/>
      <c r="GQ78" s="47"/>
      <c r="GR78" s="47"/>
      <c r="GS78" s="47"/>
      <c r="GT78" s="47"/>
      <c r="GU78" s="47"/>
      <c r="GV78" s="47"/>
      <c r="GW78" s="47"/>
      <c r="GX78" s="47"/>
      <c r="GY78" s="47"/>
      <c r="GZ78" s="47"/>
      <c r="HA78" s="47"/>
      <c r="HB78" s="47"/>
      <c r="HC78" s="47"/>
      <c r="HD78" s="47"/>
      <c r="HE78" s="47"/>
      <c r="HF78" s="47"/>
      <c r="HG78" s="47"/>
    </row>
    <row r="79" spans="1:215" ht="30" customHeight="1">
      <c r="A79" s="120" t="s">
        <v>9</v>
      </c>
      <c r="B79" s="120"/>
      <c r="C79" s="120"/>
      <c r="D79" s="120"/>
      <c r="E79" s="14">
        <f>SUM(E29,E11,E22,E18)</f>
        <v>1717186</v>
      </c>
      <c r="F79" s="14">
        <f>SUM(F29,F11,F22,F18)</f>
        <v>7125400</v>
      </c>
      <c r="G79" s="14">
        <f>SUM(G29,G11,G22,G18)</f>
        <v>10600</v>
      </c>
      <c r="H79" s="14">
        <f>SUM(H29,H11,H22,H18)</f>
        <v>155100</v>
      </c>
      <c r="I79" s="14">
        <f aca="true" t="shared" si="51" ref="I79:V79">SUM(I29,I11,I22,I18,I76,I4)</f>
        <v>1727786</v>
      </c>
      <c r="J79" s="14">
        <f t="shared" si="51"/>
        <v>7280500</v>
      </c>
      <c r="K79" s="14">
        <f t="shared" si="51"/>
        <v>580851</v>
      </c>
      <c r="L79" s="14">
        <f t="shared" si="51"/>
        <v>192361</v>
      </c>
      <c r="M79" s="14">
        <f t="shared" si="51"/>
        <v>2308637</v>
      </c>
      <c r="N79" s="14">
        <f t="shared" si="51"/>
        <v>7472861</v>
      </c>
      <c r="O79" s="14">
        <f t="shared" si="51"/>
        <v>173200</v>
      </c>
      <c r="P79" s="14">
        <f t="shared" si="51"/>
        <v>54711</v>
      </c>
      <c r="Q79" s="14">
        <f t="shared" si="51"/>
        <v>2481837</v>
      </c>
      <c r="R79" s="14">
        <f t="shared" si="51"/>
        <v>7527572</v>
      </c>
      <c r="S79" s="14">
        <f t="shared" si="51"/>
        <v>652682</v>
      </c>
      <c r="T79" s="14">
        <f t="shared" si="51"/>
        <v>453060</v>
      </c>
      <c r="U79" s="14">
        <f t="shared" si="51"/>
        <v>3134519</v>
      </c>
      <c r="V79" s="14">
        <f t="shared" si="51"/>
        <v>7980632</v>
      </c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  <c r="GQ79" s="45"/>
      <c r="GR79" s="45"/>
      <c r="GS79" s="45"/>
      <c r="GT79" s="45"/>
      <c r="GU79" s="45"/>
      <c r="GV79" s="45"/>
      <c r="GW79" s="45"/>
      <c r="GX79" s="45"/>
      <c r="GY79" s="45"/>
      <c r="GZ79" s="45"/>
      <c r="HA79" s="45"/>
      <c r="HB79" s="45"/>
      <c r="HC79" s="45"/>
      <c r="HD79" s="45"/>
      <c r="HE79" s="45"/>
      <c r="HF79" s="45"/>
      <c r="HG79" s="45"/>
    </row>
    <row r="81" spans="1:22" s="62" customFormat="1" ht="30" customHeight="1">
      <c r="A81" s="59"/>
      <c r="B81" s="59"/>
      <c r="C81" s="59"/>
      <c r="D81" s="59"/>
      <c r="E81" s="60" t="s">
        <v>42</v>
      </c>
      <c r="F81" s="61">
        <f>SUM(E79:F79)</f>
        <v>8842586</v>
      </c>
      <c r="G81" s="60" t="s">
        <v>42</v>
      </c>
      <c r="H81" s="61">
        <f>SUM(G79:H79)</f>
        <v>165700</v>
      </c>
      <c r="I81" s="60" t="s">
        <v>42</v>
      </c>
      <c r="J81" s="61">
        <f>SUM(I79:J79)</f>
        <v>9008286</v>
      </c>
      <c r="K81" s="60" t="s">
        <v>42</v>
      </c>
      <c r="L81" s="61">
        <f>SUM(K79:L79)</f>
        <v>773212</v>
      </c>
      <c r="M81" s="87" t="s">
        <v>42</v>
      </c>
      <c r="N81" s="88">
        <f>SUM(M79:N79)</f>
        <v>9781498</v>
      </c>
      <c r="O81" s="87" t="s">
        <v>42</v>
      </c>
      <c r="P81" s="88">
        <f>SUM(O79:P79)</f>
        <v>227911</v>
      </c>
      <c r="Q81" s="87" t="s">
        <v>42</v>
      </c>
      <c r="R81" s="88">
        <f>SUM(Q79:R79)</f>
        <v>10009409</v>
      </c>
      <c r="S81" s="87" t="s">
        <v>42</v>
      </c>
      <c r="T81" s="88">
        <f>SUM(S79:T79)</f>
        <v>1105742</v>
      </c>
      <c r="U81" s="87" t="s">
        <v>42</v>
      </c>
      <c r="V81" s="88">
        <f>SUM(U79:V79)</f>
        <v>11115151</v>
      </c>
    </row>
    <row r="82" spans="5:22" ht="12.75"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</row>
    <row r="83" spans="5:22" ht="12.75"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5:22" ht="12.75"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</row>
    <row r="85" spans="5:22" ht="12.75"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5:22" ht="12.75"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</row>
    <row r="87" spans="5:22" ht="12.75"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5:22" ht="12.75"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</row>
    <row r="89" spans="5:22" ht="12.75"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</row>
    <row r="90" spans="5:22" ht="12.75"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5:22" ht="12.75"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5:22" ht="12.75"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</row>
    <row r="93" spans="5:22" ht="12.75"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5:22" ht="12.75"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5:22" ht="12.75"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5:22" ht="12.75"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5:22" ht="12.75"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</sheetData>
  <sheetProtection/>
  <mergeCells count="15">
    <mergeCell ref="O2:P2"/>
    <mergeCell ref="Q2:R2"/>
    <mergeCell ref="G2:H2"/>
    <mergeCell ref="I2:J2"/>
    <mergeCell ref="K2:L2"/>
    <mergeCell ref="A1:V1"/>
    <mergeCell ref="A79:D79"/>
    <mergeCell ref="E2:F2"/>
    <mergeCell ref="A2:A3"/>
    <mergeCell ref="B2:B3"/>
    <mergeCell ref="C2:C3"/>
    <mergeCell ref="D2:D3"/>
    <mergeCell ref="S2:T2"/>
    <mergeCell ref="U2:V2"/>
    <mergeCell ref="M2:N2"/>
  </mergeCells>
  <printOptions horizontalCentered="1"/>
  <pageMargins left="0.31496062992125984" right="0.3937007874015748" top="0.7874015748031497" bottom="0.7874015748031497" header="0.5118110236220472" footer="0.31496062992125984"/>
  <pageSetup firstPageNumber="3" useFirstPageNumber="1" horizontalDpi="600" verticalDpi="600" orientation="portrait" paperSize="9" scale="8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Trzciance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tomek</cp:lastModifiedBy>
  <cp:lastPrinted>2009-01-09T09:58:53Z</cp:lastPrinted>
  <dcterms:created xsi:type="dcterms:W3CDTF">2002-10-21T08:56:44Z</dcterms:created>
  <dcterms:modified xsi:type="dcterms:W3CDTF">2009-01-16T07:12:38Z</dcterms:modified>
  <cp:category/>
  <cp:version/>
  <cp:contentType/>
  <cp:contentStatus/>
</cp:coreProperties>
</file>