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1"/>
  </bookViews>
  <sheets>
    <sheet name="Zał. Nr 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<sst xmlns="http://schemas.openxmlformats.org/spreadsheetml/2006/main" count="67" uniqueCount="54">
  <si>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 xml:space="preserve">Załącznik Nr 1 do Zarządzenia </t>
  </si>
  <si>
    <t>Nr 187/2007 Burmistrza Trzcianki</t>
  </si>
  <si>
    <t>z dnia 31.12.2007</t>
  </si>
  <si>
    <t>Prognozowane dochody i przychody oraz wydatki i obsługa zadłużenia w latach 2008 - 2013</t>
  </si>
  <si>
    <t>Lp.</t>
  </si>
  <si>
    <t>nazwa</t>
  </si>
  <si>
    <t>Prognozowane dochody</t>
  </si>
  <si>
    <t>Dochody własne</t>
  </si>
  <si>
    <t>*podatki i opłaty lokalne</t>
  </si>
  <si>
    <t>*dochody z mienia kom.</t>
  </si>
  <si>
    <t>*pozostałe dochody</t>
  </si>
  <si>
    <t>Udziały w podatk.państw.</t>
  </si>
  <si>
    <t>*od osób fizycz.</t>
  </si>
  <si>
    <t>*od osób prawnych</t>
  </si>
  <si>
    <t>Subwencje</t>
  </si>
  <si>
    <t>Dotacje zadania zlecone</t>
  </si>
  <si>
    <t>dotacja - zadania własne</t>
  </si>
  <si>
    <t>pozostałe dotacje</t>
  </si>
  <si>
    <t>środki ZPORR</t>
  </si>
  <si>
    <t>nadwyżka budżetowa</t>
  </si>
  <si>
    <t>Wydatki</t>
  </si>
  <si>
    <t>wydatki bieżące bez obsługi zadłużenia</t>
  </si>
  <si>
    <t>wydatki majątkowe</t>
  </si>
  <si>
    <t>spłata kredytów , pożyczek i odsetek oraz poręczenia</t>
  </si>
  <si>
    <t>razem wydatki i spłata zadłużenia i odsetek</t>
  </si>
  <si>
    <t>przychody</t>
  </si>
  <si>
    <t>Załącznik Nr 2 do Zarządzenia</t>
  </si>
  <si>
    <t>Prognozowana spłata pożyczek, kredytów , obligacji komunalnych, odsetek  w latach 2008 - 2013</t>
  </si>
  <si>
    <t xml:space="preserve">       </t>
  </si>
  <si>
    <t>stan na 31.12.2007</t>
  </si>
  <si>
    <t>spłata 2008</t>
  </si>
  <si>
    <t>stan na 31.12.2008</t>
  </si>
  <si>
    <t>spłata 2009</t>
  </si>
  <si>
    <t>stan na 31.12.2009</t>
  </si>
  <si>
    <t>spłata  2010</t>
  </si>
  <si>
    <t>stan na 31.12.2010</t>
  </si>
  <si>
    <t>spłata 2011</t>
  </si>
  <si>
    <t>stan na 31.12.2011</t>
  </si>
  <si>
    <t>spłata 2012</t>
  </si>
  <si>
    <t>stan na 31.12.2012</t>
  </si>
  <si>
    <t>spłata 2013</t>
  </si>
  <si>
    <t>obligacje</t>
  </si>
  <si>
    <t>odsetki</t>
  </si>
  <si>
    <t>kredyt na SAPARD z EFRWP</t>
  </si>
  <si>
    <t>NFOŚ i GW</t>
  </si>
  <si>
    <t>kan. i oczyszczalnia ścieków EBI</t>
  </si>
  <si>
    <t>pokrycie niedoboru</t>
  </si>
  <si>
    <t>kredyty drogi</t>
  </si>
  <si>
    <t>PKO BP  kredyt-niedobór</t>
  </si>
  <si>
    <t>planowane kredyty i pożyczki</t>
  </si>
  <si>
    <t>razem kapitał</t>
  </si>
  <si>
    <t>razem odsetki</t>
  </si>
  <si>
    <t>poręczenia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</si>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</sst>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0">
      <selection activeCell="J15" sqref="J15"/>
    </sheetView>
  </sheetViews>
  <sheetFormatPr defaultColWidth="9.00390625" defaultRowHeight="12.75"/>
  <cols>
    <col min="1" max="1" width="7.625" style="0" customWidth="1"/>
    <col min="2" max="2" width="22.875" style="0" customWidth="1"/>
    <col min="3" max="8" width="12.75390625" style="0" customWidth="1"/>
  </cols>
  <sheetData>
    <row r="2" spans="7:8" ht="12.75">
      <c r="G2" s="1" t="s">
        <v>0</v>
      </c>
      <c r="H2" s="1"/>
    </row>
    <row r="3" spans="7:8" ht="12.75">
      <c r="G3" s="1" t="s">
        <v>1</v>
      </c>
      <c r="H3" s="1"/>
    </row>
    <row r="4" spans="7:8" ht="12.75">
      <c r="G4" s="1" t="s">
        <v>2</v>
      </c>
      <c r="H4" s="1"/>
    </row>
    <row r="5" spans="3:6" ht="12.75">
      <c r="C5" s="2"/>
      <c r="D5" s="2"/>
      <c r="E5" s="2"/>
      <c r="F5" s="2"/>
    </row>
    <row r="6" spans="2:5" ht="12.75">
      <c r="B6" s="3" t="s">
        <v>3</v>
      </c>
      <c r="C6" s="4"/>
      <c r="D6" s="4"/>
      <c r="E6" s="3"/>
    </row>
    <row r="7" spans="3:4" ht="12.75">
      <c r="C7" s="2"/>
      <c r="D7" s="2"/>
    </row>
    <row r="8" spans="2:8" ht="13.5" thickBot="1">
      <c r="B8" s="5"/>
      <c r="C8" s="6"/>
      <c r="D8" s="6"/>
      <c r="E8" s="6"/>
      <c r="F8" s="6"/>
      <c r="G8" s="6"/>
      <c r="H8" s="6"/>
    </row>
    <row r="9" spans="1:8" ht="13.5" thickBot="1">
      <c r="A9" s="7" t="s">
        <v>4</v>
      </c>
      <c r="B9" s="8" t="s">
        <v>5</v>
      </c>
      <c r="C9" s="8">
        <v>2008</v>
      </c>
      <c r="D9" s="8">
        <v>2009</v>
      </c>
      <c r="E9" s="8">
        <v>2010</v>
      </c>
      <c r="F9" s="8">
        <v>2011</v>
      </c>
      <c r="G9" s="8">
        <v>2012</v>
      </c>
      <c r="H9" s="9">
        <v>2013</v>
      </c>
    </row>
    <row r="10" spans="1:8" ht="13.5" thickBot="1">
      <c r="A10" s="10" t="s">
        <v>6</v>
      </c>
      <c r="B10" s="11"/>
      <c r="C10" s="12">
        <f aca="true" t="shared" si="0" ref="C10:H10">C11+C15+C18+C19+C20+C21+C22</f>
        <v>51542050</v>
      </c>
      <c r="D10" s="12">
        <f t="shared" si="0"/>
        <v>51743411.38800001</v>
      </c>
      <c r="E10" s="12">
        <f t="shared" si="0"/>
        <v>52667036.271272</v>
      </c>
      <c r="F10" s="12">
        <f t="shared" si="0"/>
        <v>53945369.911838785</v>
      </c>
      <c r="G10" s="12">
        <f t="shared" si="0"/>
        <v>55280987.32847463</v>
      </c>
      <c r="H10" s="13">
        <f t="shared" si="0"/>
        <v>56876600.63310819</v>
      </c>
    </row>
    <row r="11" spans="1:8" ht="12.75">
      <c r="A11" s="14">
        <v>1</v>
      </c>
      <c r="B11" s="15" t="s">
        <v>7</v>
      </c>
      <c r="C11" s="16">
        <f aca="true" t="shared" si="1" ref="C11:H11">C12+C13+C14</f>
        <v>17012976</v>
      </c>
      <c r="D11" s="16">
        <f t="shared" si="1"/>
        <v>16177936.790000001</v>
      </c>
      <c r="E11" s="16">
        <f t="shared" si="1"/>
        <v>16022881.072390001</v>
      </c>
      <c r="F11" s="16">
        <f t="shared" si="1"/>
        <v>16178107.110646812</v>
      </c>
      <c r="G11" s="16">
        <f t="shared" si="1"/>
        <v>16343922.092566943</v>
      </c>
      <c r="H11" s="16">
        <f t="shared" si="1"/>
        <v>16720642.397548093</v>
      </c>
    </row>
    <row r="12" spans="1:8" ht="18.75" customHeight="1">
      <c r="A12" s="17"/>
      <c r="B12" s="18" t="s">
        <v>8</v>
      </c>
      <c r="C12" s="19">
        <f>11350836-383450</f>
        <v>10967386</v>
      </c>
      <c r="D12" s="19">
        <f>C12*103%</f>
        <v>11296407.58</v>
      </c>
      <c r="E12" s="19">
        <f>D12*103%</f>
        <v>11635299.807400001</v>
      </c>
      <c r="F12" s="19">
        <f>E12*103%</f>
        <v>11984358.801622001</v>
      </c>
      <c r="G12" s="19">
        <f>F12*103%</f>
        <v>12343889.565670662</v>
      </c>
      <c r="H12" s="19">
        <f>G12*103%</f>
        <v>12714206.252640782</v>
      </c>
    </row>
    <row r="13" spans="1:8" ht="12.75">
      <c r="A13" s="20"/>
      <c r="B13" s="21" t="s">
        <v>9</v>
      </c>
      <c r="C13" s="19">
        <v>5733000</v>
      </c>
      <c r="D13" s="19">
        <f>3400000+1163000</f>
        <v>4563000</v>
      </c>
      <c r="E13" s="19">
        <f>2900000+1163000</f>
        <v>4063000</v>
      </c>
      <c r="F13" s="19">
        <f>2700000+1163000</f>
        <v>3863000</v>
      </c>
      <c r="G13" s="19">
        <f>2500000+1163000</f>
        <v>3663000</v>
      </c>
      <c r="H13" s="19">
        <v>3663000</v>
      </c>
    </row>
    <row r="14" spans="1:8" ht="12.75">
      <c r="A14" s="20"/>
      <c r="B14" s="21" t="s">
        <v>10</v>
      </c>
      <c r="C14" s="22">
        <v>312590</v>
      </c>
      <c r="D14" s="22">
        <f>C14*101.9%</f>
        <v>318529.21</v>
      </c>
      <c r="E14" s="19">
        <f>D14*101.9%</f>
        <v>324581.26499000005</v>
      </c>
      <c r="F14" s="19">
        <f>E14*101.9%</f>
        <v>330748.3090248101</v>
      </c>
      <c r="G14" s="19">
        <f>F14*101.9%</f>
        <v>337032.5268962815</v>
      </c>
      <c r="H14" s="19">
        <f>G14*101.9%</f>
        <v>343436.1449073109</v>
      </c>
    </row>
    <row r="15" spans="1:8" ht="12.75">
      <c r="A15" s="20">
        <v>2</v>
      </c>
      <c r="B15" s="21" t="s">
        <v>11</v>
      </c>
      <c r="C15" s="22">
        <f aca="true" t="shared" si="2" ref="C15:H15">C16+C17</f>
        <v>9459712</v>
      </c>
      <c r="D15" s="22">
        <f t="shared" si="2"/>
        <v>10019794.72</v>
      </c>
      <c r="E15" s="22">
        <f t="shared" si="2"/>
        <v>10613107.4032</v>
      </c>
      <c r="F15" s="22">
        <f t="shared" si="2"/>
        <v>11241625.097392</v>
      </c>
      <c r="G15" s="22">
        <f t="shared" si="2"/>
        <v>11907440.41573552</v>
      </c>
      <c r="H15" s="22">
        <f t="shared" si="2"/>
        <v>12612770.543804653</v>
      </c>
    </row>
    <row r="16" spans="1:8" ht="12.75">
      <c r="A16" s="20"/>
      <c r="B16" s="21" t="s">
        <v>12</v>
      </c>
      <c r="C16" s="22">
        <v>8709712</v>
      </c>
      <c r="D16" s="22">
        <f>C16*106%</f>
        <v>9232294.72</v>
      </c>
      <c r="E16" s="22">
        <f>D16*106%</f>
        <v>9786232.4032</v>
      </c>
      <c r="F16" s="22">
        <f>E16*106%</f>
        <v>10373406.347392</v>
      </c>
      <c r="G16" s="22">
        <f>F16*106%</f>
        <v>10995810.72823552</v>
      </c>
      <c r="H16" s="19">
        <f>G16*106%</f>
        <v>11655559.371929653</v>
      </c>
    </row>
    <row r="17" spans="1:8" ht="12.75">
      <c r="A17" s="20"/>
      <c r="B17" s="21" t="s">
        <v>13</v>
      </c>
      <c r="C17" s="22">
        <v>750000</v>
      </c>
      <c r="D17" s="22">
        <f>C17*105%</f>
        <v>787500</v>
      </c>
      <c r="E17" s="22">
        <f>D17*105%</f>
        <v>826875</v>
      </c>
      <c r="F17" s="22">
        <f>E17*105%</f>
        <v>868218.75</v>
      </c>
      <c r="G17" s="22">
        <f>F17*105%</f>
        <v>911629.6875</v>
      </c>
      <c r="H17" s="19">
        <f>G17*105%</f>
        <v>957211.171875</v>
      </c>
    </row>
    <row r="18" spans="1:8" ht="12.75">
      <c r="A18" s="20">
        <v>3</v>
      </c>
      <c r="B18" s="21" t="s">
        <v>14</v>
      </c>
      <c r="C18" s="22">
        <v>16173966</v>
      </c>
      <c r="D18" s="22">
        <f aca="true" t="shared" si="3" ref="D18:H21">C18*101.9%</f>
        <v>16481271.354000002</v>
      </c>
      <c r="E18" s="22">
        <f t="shared" si="3"/>
        <v>16794415.509726003</v>
      </c>
      <c r="F18" s="22">
        <f t="shared" si="3"/>
        <v>17113509.404410798</v>
      </c>
      <c r="G18" s="22">
        <f t="shared" si="3"/>
        <v>17438666.083094604</v>
      </c>
      <c r="H18" s="19">
        <f t="shared" si="3"/>
        <v>17770000.738673404</v>
      </c>
    </row>
    <row r="19" spans="1:8" ht="12.75">
      <c r="A19" s="20">
        <v>4</v>
      </c>
      <c r="B19" s="21" t="s">
        <v>15</v>
      </c>
      <c r="C19" s="22">
        <v>7129310</v>
      </c>
      <c r="D19" s="22">
        <f t="shared" si="3"/>
        <v>7264766.890000001</v>
      </c>
      <c r="E19" s="22">
        <f t="shared" si="3"/>
        <v>7402797.460910002</v>
      </c>
      <c r="F19" s="22">
        <f t="shared" si="3"/>
        <v>7543450.612667292</v>
      </c>
      <c r="G19" s="22">
        <f t="shared" si="3"/>
        <v>7686776.174307972</v>
      </c>
      <c r="H19" s="19">
        <f t="shared" si="3"/>
        <v>7832824.921619825</v>
      </c>
    </row>
    <row r="20" spans="1:8" ht="12.75">
      <c r="A20" s="20">
        <v>5</v>
      </c>
      <c r="B20" s="21" t="s">
        <v>16</v>
      </c>
      <c r="C20" s="22">
        <v>1717186</v>
      </c>
      <c r="D20" s="22">
        <f t="shared" si="3"/>
        <v>1749812.5340000002</v>
      </c>
      <c r="E20" s="22">
        <f t="shared" si="3"/>
        <v>1783058.9721460005</v>
      </c>
      <c r="F20" s="22">
        <f t="shared" si="3"/>
        <v>1816937.0926167746</v>
      </c>
      <c r="G20" s="22">
        <f t="shared" si="3"/>
        <v>1851458.8973764936</v>
      </c>
      <c r="H20" s="19">
        <f t="shared" si="3"/>
        <v>1886636.6164266472</v>
      </c>
    </row>
    <row r="21" spans="1:8" ht="12.75">
      <c r="A21" s="20">
        <v>6</v>
      </c>
      <c r="B21" s="21" t="s">
        <v>17</v>
      </c>
      <c r="C21" s="22">
        <v>48900</v>
      </c>
      <c r="D21" s="22">
        <f t="shared" si="3"/>
        <v>49829.100000000006</v>
      </c>
      <c r="E21" s="22">
        <f t="shared" si="3"/>
        <v>50775.85290000001</v>
      </c>
      <c r="F21" s="22">
        <f t="shared" si="3"/>
        <v>51740.59410510002</v>
      </c>
      <c r="G21" s="22">
        <f t="shared" si="3"/>
        <v>52723.665393096926</v>
      </c>
      <c r="H21" s="19">
        <f t="shared" si="3"/>
        <v>53725.41503556578</v>
      </c>
    </row>
    <row r="22" spans="1:8" ht="15" customHeight="1">
      <c r="A22" s="17">
        <v>7</v>
      </c>
      <c r="B22" s="18" t="s">
        <v>18</v>
      </c>
      <c r="C22" s="19">
        <v>0</v>
      </c>
      <c r="D22" s="19">
        <f>C22*101.9%</f>
        <v>0</v>
      </c>
      <c r="E22" s="19">
        <f>D22*101.9%</f>
        <v>0</v>
      </c>
      <c r="F22" s="19">
        <f>E22*101.9%</f>
        <v>0</v>
      </c>
      <c r="G22" s="19">
        <f>F22*101.9%</f>
        <v>0</v>
      </c>
      <c r="H22" s="19">
        <f>G22*101.9%</f>
        <v>0</v>
      </c>
    </row>
    <row r="23" spans="1:8" ht="16.5" customHeight="1">
      <c r="A23" s="23">
        <v>8</v>
      </c>
      <c r="B23" s="18" t="s">
        <v>19</v>
      </c>
      <c r="C23" s="19"/>
      <c r="D23" s="19"/>
      <c r="E23" s="19"/>
      <c r="F23" s="19"/>
      <c r="G23" s="19"/>
      <c r="H23" s="19"/>
    </row>
    <row r="24" spans="1:8" ht="12.75">
      <c r="A24" s="24"/>
      <c r="B24" s="25" t="s">
        <v>20</v>
      </c>
      <c r="C24" s="6"/>
      <c r="D24" s="6"/>
      <c r="E24" s="6"/>
      <c r="F24" s="6"/>
      <c r="G24" s="6"/>
      <c r="H24" s="6"/>
    </row>
    <row r="25" spans="1:8" ht="12.75">
      <c r="A25" s="26">
        <v>1</v>
      </c>
      <c r="B25" s="21" t="s">
        <v>21</v>
      </c>
      <c r="C25" s="22">
        <v>45451303</v>
      </c>
      <c r="D25" s="22">
        <v>44665001</v>
      </c>
      <c r="E25" s="22">
        <v>45405498</v>
      </c>
      <c r="F25" s="22">
        <v>45592580</v>
      </c>
      <c r="G25" s="22">
        <v>45800515</v>
      </c>
      <c r="H25" s="22">
        <v>45942747</v>
      </c>
    </row>
    <row r="26" spans="1:8" ht="12.75">
      <c r="A26" s="26">
        <v>21</v>
      </c>
      <c r="B26" s="21" t="s">
        <v>22</v>
      </c>
      <c r="C26" s="22">
        <v>11109337</v>
      </c>
      <c r="D26" s="22">
        <v>1132970</v>
      </c>
      <c r="E26" s="22">
        <v>3026831</v>
      </c>
      <c r="F26" s="22">
        <v>4718460</v>
      </c>
      <c r="G26" s="22">
        <v>6430712</v>
      </c>
      <c r="H26" s="22">
        <v>10279074</v>
      </c>
    </row>
    <row r="27" spans="1:8" ht="29.25" customHeight="1">
      <c r="A27" s="27">
        <v>3</v>
      </c>
      <c r="B27" s="18" t="s">
        <v>23</v>
      </c>
      <c r="C27" s="28">
        <v>4736260</v>
      </c>
      <c r="D27" s="28">
        <v>5945440</v>
      </c>
      <c r="E27" s="28">
        <v>4234707</v>
      </c>
      <c r="F27" s="28">
        <v>3634330</v>
      </c>
      <c r="G27" s="28">
        <v>3049760</v>
      </c>
      <c r="H27" s="28">
        <v>654780</v>
      </c>
    </row>
    <row r="28" spans="1:8" ht="34.5" customHeight="1">
      <c r="A28" s="29"/>
      <c r="B28" s="30" t="s">
        <v>24</v>
      </c>
      <c r="C28" s="31">
        <f aca="true" t="shared" si="4" ref="C28:H28">C25+C26+C27</f>
        <v>61296900</v>
      </c>
      <c r="D28" s="31">
        <f t="shared" si="4"/>
        <v>51743411</v>
      </c>
      <c r="E28" s="31">
        <f t="shared" si="4"/>
        <v>52667036</v>
      </c>
      <c r="F28" s="31">
        <f t="shared" si="4"/>
        <v>53945370</v>
      </c>
      <c r="G28" s="31">
        <f t="shared" si="4"/>
        <v>55280987</v>
      </c>
      <c r="H28" s="31">
        <f t="shared" si="4"/>
        <v>56876601</v>
      </c>
    </row>
    <row r="29" spans="1:8" ht="21" customHeight="1">
      <c r="A29" s="32"/>
      <c r="B29" s="33" t="s">
        <v>25</v>
      </c>
      <c r="C29" s="34">
        <f aca="true" t="shared" si="5" ref="C29:H29">C10-C28</f>
        <v>-9754850</v>
      </c>
      <c r="D29" s="34">
        <f t="shared" si="5"/>
        <v>0.3880000114440918</v>
      </c>
      <c r="E29" s="34">
        <f t="shared" si="5"/>
        <v>0.2712720036506653</v>
      </c>
      <c r="F29" s="34">
        <f t="shared" si="5"/>
        <v>-0.08816121518611908</v>
      </c>
      <c r="G29" s="34">
        <f t="shared" si="5"/>
        <v>0.32847463339567184</v>
      </c>
      <c r="H29" s="34">
        <f t="shared" si="5"/>
        <v>-0.3668918088078499</v>
      </c>
    </row>
    <row r="30" spans="1:8" ht="12.75">
      <c r="A30" s="35"/>
      <c r="B30" s="25"/>
      <c r="C30" s="36"/>
      <c r="D30" s="36"/>
      <c r="E30" s="36"/>
      <c r="F30" s="36"/>
      <c r="G30" s="36"/>
      <c r="H30" s="36"/>
    </row>
    <row r="31" spans="1:8" ht="12.75">
      <c r="A31" s="35"/>
      <c r="B31" s="25"/>
      <c r="C31" s="36"/>
      <c r="D31" s="36"/>
      <c r="E31" s="36"/>
      <c r="F31" s="36"/>
      <c r="G31" s="36"/>
      <c r="H31" s="36"/>
    </row>
  </sheetData>
  <mergeCells count="1">
    <mergeCell ref="A10:B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.375" style="0" customWidth="1"/>
    <col min="2" max="2" width="21.375" style="0" customWidth="1"/>
    <col min="9" max="9" width="9.125" style="0" customWidth="1"/>
  </cols>
  <sheetData>
    <row r="1" spans="1:14" ht="12.75">
      <c r="A1" s="37"/>
      <c r="B1" s="37"/>
      <c r="C1" s="38"/>
      <c r="D1" s="39"/>
      <c r="E1" s="37"/>
      <c r="F1" s="37"/>
      <c r="G1" s="37"/>
      <c r="H1" s="37"/>
      <c r="I1" s="37"/>
      <c r="J1" s="37"/>
      <c r="K1" s="37"/>
      <c r="L1" s="40"/>
      <c r="M1" s="40"/>
      <c r="N1" s="40"/>
    </row>
    <row r="2" spans="1:14" ht="12.75">
      <c r="A2" s="37"/>
      <c r="B2" s="37"/>
      <c r="C2" s="38"/>
      <c r="D2" s="39"/>
      <c r="E2" s="37"/>
      <c r="F2" s="37"/>
      <c r="G2" s="37"/>
      <c r="H2" s="37"/>
      <c r="I2" s="37"/>
      <c r="J2" s="5" t="s">
        <v>26</v>
      </c>
      <c r="K2" s="5"/>
      <c r="L2" s="6"/>
      <c r="M2" s="6"/>
      <c r="N2" s="40"/>
    </row>
    <row r="3" spans="1:14" ht="12.75">
      <c r="A3" s="37"/>
      <c r="B3" s="37"/>
      <c r="C3" s="38"/>
      <c r="D3" s="39"/>
      <c r="E3" s="37"/>
      <c r="F3" s="37"/>
      <c r="G3" s="37"/>
      <c r="H3" s="37"/>
      <c r="I3" s="37"/>
      <c r="J3" s="5" t="s">
        <v>1</v>
      </c>
      <c r="K3" s="5"/>
      <c r="L3" s="6"/>
      <c r="M3" s="6"/>
      <c r="N3" s="40"/>
    </row>
    <row r="4" spans="1:14" ht="12.75">
      <c r="A4" s="37"/>
      <c r="B4" s="37"/>
      <c r="C4" s="38"/>
      <c r="D4" s="39"/>
      <c r="E4" s="37"/>
      <c r="F4" s="37"/>
      <c r="G4" s="37"/>
      <c r="H4" s="37"/>
      <c r="I4" s="37"/>
      <c r="J4" s="5" t="s">
        <v>2</v>
      </c>
      <c r="K4" s="5"/>
      <c r="L4" s="6"/>
      <c r="M4" s="6"/>
      <c r="N4" s="40"/>
    </row>
    <row r="5" spans="1:14" ht="12.75">
      <c r="A5" s="37"/>
      <c r="B5" s="37"/>
      <c r="C5" s="38"/>
      <c r="D5" s="39"/>
      <c r="E5" s="37"/>
      <c r="F5" s="37"/>
      <c r="G5" s="37"/>
      <c r="H5" s="37"/>
      <c r="I5" s="37"/>
      <c r="J5" s="37"/>
      <c r="K5" s="37"/>
      <c r="L5" s="40"/>
      <c r="M5" s="40"/>
      <c r="N5" s="40"/>
    </row>
    <row r="6" spans="1:14" ht="12.75">
      <c r="A6" s="37"/>
      <c r="B6" s="41"/>
      <c r="C6" s="38"/>
      <c r="D6" s="39"/>
      <c r="E6" s="37"/>
      <c r="F6" s="37"/>
      <c r="G6" s="37"/>
      <c r="H6" s="37"/>
      <c r="I6" s="37"/>
      <c r="J6" s="37"/>
      <c r="K6" s="37"/>
      <c r="L6" s="40"/>
      <c r="M6" s="40"/>
      <c r="N6" s="40"/>
    </row>
    <row r="7" spans="1:14" ht="12.75">
      <c r="A7" s="37"/>
      <c r="B7" s="37"/>
      <c r="C7" s="42" t="s">
        <v>27</v>
      </c>
      <c r="D7" s="39"/>
      <c r="E7" s="37"/>
      <c r="F7" s="37"/>
      <c r="G7" s="37"/>
      <c r="H7" s="37"/>
      <c r="I7" s="37"/>
      <c r="J7" s="6"/>
      <c r="K7" s="5"/>
      <c r="L7" s="6"/>
      <c r="M7" s="6"/>
      <c r="N7" s="6"/>
    </row>
    <row r="8" spans="1:14" ht="12.75">
      <c r="A8" s="35"/>
      <c r="B8" s="43"/>
      <c r="C8" s="44"/>
      <c r="D8" s="36"/>
      <c r="E8" s="36"/>
      <c r="F8" s="36"/>
      <c r="G8" s="36"/>
      <c r="H8" s="36"/>
      <c r="I8" s="6"/>
      <c r="J8" s="6"/>
      <c r="K8" s="36"/>
      <c r="L8" s="36"/>
      <c r="M8" s="36"/>
      <c r="N8" s="36"/>
    </row>
    <row r="9" spans="1:14" ht="13.5" thickBot="1">
      <c r="A9" s="37"/>
      <c r="B9" t="s">
        <v>28</v>
      </c>
      <c r="C9" s="45"/>
      <c r="D9" s="46"/>
      <c r="E9" s="46"/>
      <c r="F9" s="46"/>
      <c r="G9" s="46"/>
      <c r="H9" s="46"/>
      <c r="I9" s="46"/>
      <c r="J9" s="2"/>
      <c r="K9" s="46"/>
      <c r="L9" s="2"/>
      <c r="M9" s="2"/>
      <c r="N9" s="2"/>
    </row>
    <row r="10" spans="1:14" ht="22.5">
      <c r="A10" s="27" t="s">
        <v>4</v>
      </c>
      <c r="B10" s="47" t="s">
        <v>5</v>
      </c>
      <c r="C10" s="48" t="s">
        <v>29</v>
      </c>
      <c r="D10" s="49" t="s">
        <v>30</v>
      </c>
      <c r="E10" s="49" t="s">
        <v>31</v>
      </c>
      <c r="F10" s="49" t="s">
        <v>32</v>
      </c>
      <c r="G10" s="49" t="s">
        <v>33</v>
      </c>
      <c r="H10" s="49" t="s">
        <v>34</v>
      </c>
      <c r="I10" s="49" t="s">
        <v>35</v>
      </c>
      <c r="J10" s="50" t="s">
        <v>36</v>
      </c>
      <c r="K10" s="49" t="s">
        <v>37</v>
      </c>
      <c r="L10" s="50" t="s">
        <v>38</v>
      </c>
      <c r="M10" s="50" t="s">
        <v>39</v>
      </c>
      <c r="N10" s="50" t="s">
        <v>40</v>
      </c>
    </row>
    <row r="11" spans="1:14" ht="12.75">
      <c r="A11" s="26">
        <v>1</v>
      </c>
      <c r="B11" s="21" t="s">
        <v>41</v>
      </c>
      <c r="C11" s="22">
        <v>2400000</v>
      </c>
      <c r="D11" s="22">
        <v>1950000</v>
      </c>
      <c r="E11" s="22">
        <f>C11-D11</f>
        <v>450000</v>
      </c>
      <c r="F11" s="22">
        <v>450000</v>
      </c>
      <c r="G11" s="22">
        <v>0</v>
      </c>
      <c r="H11" s="22"/>
      <c r="I11" s="22">
        <v>0</v>
      </c>
      <c r="J11" s="22"/>
      <c r="K11" s="51">
        <v>0</v>
      </c>
      <c r="L11" s="22"/>
      <c r="M11" s="22">
        <v>0</v>
      </c>
      <c r="N11" s="22"/>
    </row>
    <row r="12" spans="1:14" ht="12.75">
      <c r="A12" s="26"/>
      <c r="B12" s="52" t="s">
        <v>42</v>
      </c>
      <c r="C12" s="22">
        <v>0</v>
      </c>
      <c r="D12" s="22">
        <v>123449</v>
      </c>
      <c r="E12" s="22">
        <v>0</v>
      </c>
      <c r="F12" s="22">
        <v>21580</v>
      </c>
      <c r="G12" s="22">
        <v>0</v>
      </c>
      <c r="H12" s="22"/>
      <c r="I12" s="22">
        <v>0</v>
      </c>
      <c r="J12" s="22"/>
      <c r="K12" s="51">
        <v>0</v>
      </c>
      <c r="L12" s="22"/>
      <c r="M12" s="22">
        <v>0</v>
      </c>
      <c r="N12" s="22"/>
    </row>
    <row r="13" spans="1:14" ht="12.75">
      <c r="A13" s="26">
        <v>2</v>
      </c>
      <c r="B13" s="53" t="s">
        <v>43</v>
      </c>
      <c r="C13" s="22">
        <v>100000</v>
      </c>
      <c r="D13" s="22">
        <v>100000</v>
      </c>
      <c r="E13" s="22">
        <v>0</v>
      </c>
      <c r="F13" s="22"/>
      <c r="G13" s="22">
        <v>0</v>
      </c>
      <c r="H13" s="22"/>
      <c r="I13" s="22">
        <v>0</v>
      </c>
      <c r="J13" s="22"/>
      <c r="K13" s="51">
        <v>0</v>
      </c>
      <c r="L13" s="22"/>
      <c r="M13" s="22">
        <v>0</v>
      </c>
      <c r="N13" s="22"/>
    </row>
    <row r="14" spans="1:14" ht="12.75">
      <c r="A14" s="26"/>
      <c r="B14" s="52" t="s">
        <v>42</v>
      </c>
      <c r="C14" s="22">
        <v>0</v>
      </c>
      <c r="D14" s="22">
        <v>2600</v>
      </c>
      <c r="E14" s="22">
        <v>0</v>
      </c>
      <c r="F14" s="22"/>
      <c r="G14" s="22">
        <v>0</v>
      </c>
      <c r="H14" s="22"/>
      <c r="I14" s="22">
        <v>0</v>
      </c>
      <c r="J14" s="22"/>
      <c r="K14" s="51">
        <v>0</v>
      </c>
      <c r="L14" s="22"/>
      <c r="M14" s="22">
        <v>0</v>
      </c>
      <c r="N14" s="22"/>
    </row>
    <row r="15" spans="1:14" ht="12.75">
      <c r="A15" s="26">
        <v>3</v>
      </c>
      <c r="B15" s="53" t="s">
        <v>43</v>
      </c>
      <c r="C15" s="22">
        <v>100000</v>
      </c>
      <c r="D15" s="22">
        <v>100000</v>
      </c>
      <c r="E15" s="22">
        <v>0</v>
      </c>
      <c r="F15" s="22"/>
      <c r="G15" s="22">
        <v>0</v>
      </c>
      <c r="H15" s="22"/>
      <c r="I15" s="22">
        <v>0</v>
      </c>
      <c r="J15" s="22"/>
      <c r="K15" s="51">
        <v>0</v>
      </c>
      <c r="L15" s="22"/>
      <c r="M15" s="22">
        <v>0</v>
      </c>
      <c r="N15" s="22"/>
    </row>
    <row r="16" spans="1:14" ht="12.75">
      <c r="A16" s="26"/>
      <c r="B16" s="52" t="s">
        <v>42</v>
      </c>
      <c r="C16" s="22">
        <v>0</v>
      </c>
      <c r="D16" s="22">
        <v>2600</v>
      </c>
      <c r="E16" s="22">
        <v>0</v>
      </c>
      <c r="F16" s="22"/>
      <c r="G16" s="22">
        <v>0</v>
      </c>
      <c r="H16" s="22"/>
      <c r="I16" s="22">
        <v>0</v>
      </c>
      <c r="J16" s="22"/>
      <c r="K16" s="51">
        <v>0</v>
      </c>
      <c r="L16" s="22"/>
      <c r="M16" s="22">
        <v>0</v>
      </c>
      <c r="N16" s="22"/>
    </row>
    <row r="17" spans="1:14" ht="12.75">
      <c r="A17" s="26">
        <v>4</v>
      </c>
      <c r="B17" s="54" t="s">
        <v>44</v>
      </c>
      <c r="C17" s="22">
        <v>3016000</v>
      </c>
      <c r="D17" s="22">
        <v>480000</v>
      </c>
      <c r="E17" s="22">
        <f>C17-D17</f>
        <v>2536000</v>
      </c>
      <c r="F17" s="22">
        <v>500000</v>
      </c>
      <c r="G17" s="22">
        <f>E17-F17</f>
        <v>2036000</v>
      </c>
      <c r="H17" s="22">
        <v>500000</v>
      </c>
      <c r="I17" s="22">
        <f>G17-H17</f>
        <v>1536000</v>
      </c>
      <c r="J17" s="22">
        <v>500000</v>
      </c>
      <c r="K17" s="51">
        <f>I17-J17</f>
        <v>1036000</v>
      </c>
      <c r="L17" s="22">
        <v>500000</v>
      </c>
      <c r="M17" s="22">
        <f>K17-L17</f>
        <v>536000</v>
      </c>
      <c r="N17" s="22">
        <v>536000</v>
      </c>
    </row>
    <row r="18" spans="1:14" ht="12.75">
      <c r="A18" s="26"/>
      <c r="B18" s="52" t="s">
        <v>42</v>
      </c>
      <c r="C18" s="22"/>
      <c r="D18" s="22">
        <v>14216</v>
      </c>
      <c r="E18" s="22">
        <v>0</v>
      </c>
      <c r="F18" s="22">
        <v>9980</v>
      </c>
      <c r="G18" s="22">
        <v>0</v>
      </c>
      <c r="H18" s="22">
        <v>7860</v>
      </c>
      <c r="I18" s="22">
        <v>0</v>
      </c>
      <c r="J18" s="22">
        <v>5730</v>
      </c>
      <c r="K18" s="51"/>
      <c r="L18" s="22">
        <v>3610</v>
      </c>
      <c r="M18" s="22">
        <v>0</v>
      </c>
      <c r="N18" s="22">
        <v>1480</v>
      </c>
    </row>
    <row r="19" spans="1:14" ht="12.75">
      <c r="A19" s="26">
        <v>5</v>
      </c>
      <c r="B19" s="54" t="s">
        <v>45</v>
      </c>
      <c r="C19" s="22">
        <v>2830000</v>
      </c>
      <c r="D19" s="22">
        <v>500000</v>
      </c>
      <c r="E19" s="22">
        <v>2330000</v>
      </c>
      <c r="F19" s="22">
        <v>1000000</v>
      </c>
      <c r="G19" s="22">
        <v>1330000</v>
      </c>
      <c r="H19" s="22">
        <v>1000000</v>
      </c>
      <c r="I19" s="22">
        <v>330000</v>
      </c>
      <c r="J19" s="22">
        <v>330000</v>
      </c>
      <c r="K19" s="51">
        <v>0</v>
      </c>
      <c r="L19" s="22"/>
      <c r="M19" s="22"/>
      <c r="N19" s="22"/>
    </row>
    <row r="20" spans="1:14" ht="12.75">
      <c r="A20" s="26"/>
      <c r="B20" s="52" t="s">
        <v>42</v>
      </c>
      <c r="C20" s="22"/>
      <c r="D20" s="22">
        <v>154397</v>
      </c>
      <c r="E20" s="22"/>
      <c r="F20" s="22">
        <v>126530</v>
      </c>
      <c r="G20" s="22"/>
      <c r="H20" s="22">
        <v>64200</v>
      </c>
      <c r="I20" s="22">
        <v>0</v>
      </c>
      <c r="J20" s="22">
        <v>8300</v>
      </c>
      <c r="K20" s="51">
        <v>0</v>
      </c>
      <c r="L20" s="22"/>
      <c r="M20" s="22"/>
      <c r="N20" s="22"/>
    </row>
    <row r="21" spans="1:14" ht="12.75">
      <c r="A21" s="26">
        <v>6</v>
      </c>
      <c r="B21" s="54" t="s">
        <v>46</v>
      </c>
      <c r="C21" s="22">
        <v>70960</v>
      </c>
      <c r="D21" s="22">
        <v>70960</v>
      </c>
      <c r="E21" s="22">
        <v>0</v>
      </c>
      <c r="F21" s="22"/>
      <c r="G21" s="22">
        <v>0</v>
      </c>
      <c r="H21" s="22"/>
      <c r="I21" s="22">
        <v>0</v>
      </c>
      <c r="J21" s="22"/>
      <c r="K21" s="51">
        <v>0</v>
      </c>
      <c r="L21" s="22"/>
      <c r="M21" s="22">
        <v>0</v>
      </c>
      <c r="N21" s="22"/>
    </row>
    <row r="22" spans="1:14" ht="12.75">
      <c r="A22" s="26"/>
      <c r="B22" s="52" t="s">
        <v>42</v>
      </c>
      <c r="C22" s="22">
        <v>0</v>
      </c>
      <c r="D22" s="22">
        <v>380</v>
      </c>
      <c r="E22" s="22">
        <v>0</v>
      </c>
      <c r="F22" s="22"/>
      <c r="G22" s="22">
        <v>0</v>
      </c>
      <c r="H22" s="22"/>
      <c r="I22" s="22">
        <v>0</v>
      </c>
      <c r="J22" s="22"/>
      <c r="K22" s="51">
        <v>0</v>
      </c>
      <c r="L22" s="22"/>
      <c r="M22" s="22">
        <v>0</v>
      </c>
      <c r="N22" s="22"/>
    </row>
    <row r="23" spans="1:14" ht="22.5">
      <c r="A23" s="55">
        <v>7</v>
      </c>
      <c r="B23" s="56" t="s">
        <v>47</v>
      </c>
      <c r="C23" s="57">
        <v>409927</v>
      </c>
      <c r="D23" s="57">
        <v>193000</v>
      </c>
      <c r="E23" s="57">
        <f>C23-D23</f>
        <v>216927</v>
      </c>
      <c r="F23" s="57">
        <v>193000</v>
      </c>
      <c r="G23" s="57">
        <f>E23-F23</f>
        <v>23927</v>
      </c>
      <c r="H23" s="57">
        <v>23927</v>
      </c>
      <c r="I23" s="57"/>
      <c r="J23" s="57"/>
      <c r="K23" s="58"/>
      <c r="L23" s="57"/>
      <c r="M23" s="57"/>
      <c r="N23" s="57"/>
    </row>
    <row r="24" spans="1:14" ht="12.75">
      <c r="A24" s="55"/>
      <c r="B24" s="59" t="s">
        <v>42</v>
      </c>
      <c r="C24" s="57"/>
      <c r="D24" s="57">
        <v>14850</v>
      </c>
      <c r="E24" s="57"/>
      <c r="F24" s="57">
        <v>4330</v>
      </c>
      <c r="G24" s="57"/>
      <c r="H24" s="57">
        <v>2860</v>
      </c>
      <c r="I24" s="57"/>
      <c r="J24" s="57"/>
      <c r="K24" s="58"/>
      <c r="L24" s="57"/>
      <c r="M24" s="57"/>
      <c r="N24" s="57"/>
    </row>
    <row r="25" spans="1:14" ht="33.75">
      <c r="A25" s="55">
        <v>8</v>
      </c>
      <c r="B25" s="56" t="s">
        <v>48</v>
      </c>
      <c r="C25" s="57">
        <v>1400000</v>
      </c>
      <c r="D25" s="57">
        <v>800000</v>
      </c>
      <c r="E25" s="57">
        <f>C25-D25</f>
        <v>600000</v>
      </c>
      <c r="F25" s="57">
        <v>600000</v>
      </c>
      <c r="G25" s="57">
        <f>E25-F25</f>
        <v>0</v>
      </c>
      <c r="H25" s="57">
        <v>0</v>
      </c>
      <c r="I25" s="57"/>
      <c r="J25" s="57"/>
      <c r="K25" s="58"/>
      <c r="L25" s="57"/>
      <c r="M25" s="57"/>
      <c r="N25" s="57"/>
    </row>
    <row r="26" spans="1:14" ht="12.75">
      <c r="A26" s="55"/>
      <c r="B26" s="59" t="s">
        <v>42</v>
      </c>
      <c r="C26" s="57"/>
      <c r="D26" s="57">
        <v>66120</v>
      </c>
      <c r="E26" s="57"/>
      <c r="F26" s="57">
        <v>24000</v>
      </c>
      <c r="G26" s="57"/>
      <c r="H26" s="57">
        <v>0</v>
      </c>
      <c r="I26" s="57"/>
      <c r="J26" s="57"/>
      <c r="K26" s="58"/>
      <c r="L26" s="57"/>
      <c r="M26" s="57"/>
      <c r="N26" s="57"/>
    </row>
    <row r="27" spans="1:14" ht="30" customHeight="1">
      <c r="A27" s="55">
        <v>9</v>
      </c>
      <c r="B27" s="56" t="s">
        <v>49</v>
      </c>
      <c r="C27" s="57">
        <v>0</v>
      </c>
      <c r="D27" s="57">
        <v>0</v>
      </c>
      <c r="E27" s="57">
        <v>9754850</v>
      </c>
      <c r="F27" s="57">
        <v>2475000</v>
      </c>
      <c r="G27" s="57">
        <f>E27-F27</f>
        <v>7279850</v>
      </c>
      <c r="H27" s="57">
        <v>2475000</v>
      </c>
      <c r="I27" s="57">
        <f>G27-H27</f>
        <v>4804850</v>
      </c>
      <c r="J27" s="57">
        <v>2475000</v>
      </c>
      <c r="K27" s="57">
        <f>I27-J27</f>
        <v>2329850</v>
      </c>
      <c r="L27" s="57">
        <v>2329850</v>
      </c>
      <c r="M27" s="57">
        <v>0</v>
      </c>
      <c r="N27" s="57"/>
    </row>
    <row r="28" spans="1:14" ht="12.75">
      <c r="A28" s="55"/>
      <c r="B28" s="59" t="s">
        <v>42</v>
      </c>
      <c r="C28" s="57"/>
      <c r="D28" s="57">
        <v>46388</v>
      </c>
      <c r="E28" s="57"/>
      <c r="F28" s="57">
        <v>423720</v>
      </c>
      <c r="G28" s="57">
        <v>0</v>
      </c>
      <c r="H28" s="57">
        <v>43560</v>
      </c>
      <c r="I28" s="57"/>
      <c r="J28" s="57">
        <v>198000</v>
      </c>
      <c r="K28" s="57"/>
      <c r="L28" s="57">
        <v>99000</v>
      </c>
      <c r="M28" s="57"/>
      <c r="N28" s="57"/>
    </row>
    <row r="29" spans="1:14" ht="12.75">
      <c r="A29" s="60"/>
      <c r="B29" s="61" t="s">
        <v>50</v>
      </c>
      <c r="C29" s="22">
        <f>C11+C13+C15+C17+C19+C21+C23+C25+C27</f>
        <v>10326887</v>
      </c>
      <c r="D29" s="22">
        <f aca="true" t="shared" si="0" ref="D29:N30">D11+D13+D15+D17+D19+D21+D23+D25+D27</f>
        <v>4193960</v>
      </c>
      <c r="E29" s="22">
        <f t="shared" si="0"/>
        <v>15887777</v>
      </c>
      <c r="F29" s="22">
        <f t="shared" si="0"/>
        <v>5218000</v>
      </c>
      <c r="G29" s="22">
        <f t="shared" si="0"/>
        <v>10669777</v>
      </c>
      <c r="H29" s="22">
        <f t="shared" si="0"/>
        <v>3998927</v>
      </c>
      <c r="I29" s="22">
        <f t="shared" si="0"/>
        <v>6670850</v>
      </c>
      <c r="J29" s="22">
        <f t="shared" si="0"/>
        <v>3305000</v>
      </c>
      <c r="K29" s="22">
        <f t="shared" si="0"/>
        <v>3365850</v>
      </c>
      <c r="L29" s="22">
        <f t="shared" si="0"/>
        <v>2829850</v>
      </c>
      <c r="M29" s="22">
        <f t="shared" si="0"/>
        <v>536000</v>
      </c>
      <c r="N29" s="22">
        <f t="shared" si="0"/>
        <v>536000</v>
      </c>
    </row>
    <row r="30" spans="1:14" ht="12.75">
      <c r="A30" s="26"/>
      <c r="B30" s="54" t="s">
        <v>51</v>
      </c>
      <c r="C30" s="22">
        <f>C12+C14+C16+C18+C20+C22+C24+C26+C28</f>
        <v>0</v>
      </c>
      <c r="D30" s="22">
        <f t="shared" si="0"/>
        <v>425000</v>
      </c>
      <c r="E30" s="22">
        <f t="shared" si="0"/>
        <v>0</v>
      </c>
      <c r="F30" s="22">
        <f t="shared" si="0"/>
        <v>610140</v>
      </c>
      <c r="G30" s="22">
        <f t="shared" si="0"/>
        <v>0</v>
      </c>
      <c r="H30" s="22">
        <f t="shared" si="0"/>
        <v>118480</v>
      </c>
      <c r="I30" s="22">
        <f t="shared" si="0"/>
        <v>0</v>
      </c>
      <c r="J30" s="22">
        <f t="shared" si="0"/>
        <v>212030</v>
      </c>
      <c r="K30" s="22">
        <f t="shared" si="0"/>
        <v>0</v>
      </c>
      <c r="L30" s="22">
        <f t="shared" si="0"/>
        <v>102610</v>
      </c>
      <c r="M30" s="22">
        <f t="shared" si="0"/>
        <v>0</v>
      </c>
      <c r="N30" s="22">
        <f t="shared" si="0"/>
        <v>1480</v>
      </c>
    </row>
    <row r="31" spans="1:14" ht="12.75">
      <c r="A31" s="26"/>
      <c r="B31" s="54" t="s">
        <v>52</v>
      </c>
      <c r="C31" s="22"/>
      <c r="D31" s="22">
        <v>117300</v>
      </c>
      <c r="E31" s="22"/>
      <c r="F31" s="22">
        <v>117300</v>
      </c>
      <c r="G31" s="22"/>
      <c r="H31" s="22">
        <v>117300</v>
      </c>
      <c r="I31" s="22"/>
      <c r="J31" s="22">
        <v>117300</v>
      </c>
      <c r="K31" s="51"/>
      <c r="L31" s="22">
        <v>117300</v>
      </c>
      <c r="M31" s="22"/>
      <c r="N31" s="22">
        <v>117300</v>
      </c>
    </row>
    <row r="32" spans="1:14" ht="12.75">
      <c r="A32" s="26"/>
      <c r="B32" s="54" t="s">
        <v>53</v>
      </c>
      <c r="C32" s="22">
        <f>C29+C30</f>
        <v>10326887</v>
      </c>
      <c r="D32" s="22">
        <f>D29+D30+D31</f>
        <v>4736260</v>
      </c>
      <c r="E32" s="22">
        <f>E29+E30</f>
        <v>15887777</v>
      </c>
      <c r="F32" s="22">
        <f>F29+F30+F31</f>
        <v>5945440</v>
      </c>
      <c r="G32" s="22">
        <f>G29+G30</f>
        <v>10669777</v>
      </c>
      <c r="H32" s="22">
        <f>H29+H30+H31</f>
        <v>4234707</v>
      </c>
      <c r="I32" s="22">
        <f>I29+I30</f>
        <v>6670850</v>
      </c>
      <c r="J32" s="22">
        <f>J29+J30+J31</f>
        <v>3634330</v>
      </c>
      <c r="K32" s="22">
        <f>K29+K30</f>
        <v>3365850</v>
      </c>
      <c r="L32" s="22">
        <f>L29+L30+L31</f>
        <v>3049760</v>
      </c>
      <c r="M32" s="22">
        <f>M29+M30</f>
        <v>536000</v>
      </c>
      <c r="N32" s="22">
        <f>N29+N30+N31</f>
        <v>654780</v>
      </c>
    </row>
    <row r="33" spans="1:14" ht="12.75">
      <c r="A33" s="24"/>
      <c r="B33" s="6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Niedzwiedzka</dc:creator>
  <cp:keywords/>
  <dc:description/>
  <cp:lastModifiedBy>Bozena Niedzwiedzka</cp:lastModifiedBy>
  <cp:lastPrinted>2008-01-09T13:26:51Z</cp:lastPrinted>
  <dcterms:created xsi:type="dcterms:W3CDTF">2008-01-09T13:22:23Z</dcterms:created>
  <dcterms:modified xsi:type="dcterms:W3CDTF">2008-01-09T13:27:09Z</dcterms:modified>
  <cp:category/>
  <cp:version/>
  <cp:contentType/>
  <cp:contentStatus/>
</cp:coreProperties>
</file>