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20" windowHeight="12660" activeTab="3"/>
  </bookViews>
  <sheets>
    <sheet name="A - B" sheetId="1" r:id="rId1"/>
    <sheet name="C - D" sheetId="2" r:id="rId2"/>
    <sheet name="E - F" sheetId="3" r:id="rId3"/>
    <sheet name="G - H" sheetId="4" r:id="rId4"/>
  </sheets>
  <definedNames>
    <definedName name="_xlnm.Print_Area" localSheetId="0">'A - B'!$A$1:$N$32</definedName>
    <definedName name="_xlnm.Print_Area" localSheetId="1">'C - D'!$A$1:$N$31</definedName>
    <definedName name="_xlnm.Print_Area" localSheetId="2">'E - F'!$A$1:$N$60</definedName>
    <definedName name="_xlnm.Print_Area" localSheetId="3">'G - H'!$A$1:$O$40</definedName>
  </definedNames>
  <calcPr fullCalcOnLoad="1"/>
</workbook>
</file>

<file path=xl/sharedStrings.xml><?xml version="1.0" encoding="utf-8"?>
<sst xmlns="http://schemas.openxmlformats.org/spreadsheetml/2006/main" count="154" uniqueCount="25">
  <si>
    <t>Km</t>
  </si>
  <si>
    <t>Metr</t>
  </si>
  <si>
    <t>Powierzchnia przekroju</t>
  </si>
  <si>
    <t>Powierzchnia średnia</t>
  </si>
  <si>
    <t>Odległość między przekrojami</t>
  </si>
  <si>
    <t>Objętość</t>
  </si>
  <si>
    <t>Objętość do zużycia na miejscu</t>
  </si>
  <si>
    <t>Nadmiar objętości na odcinku</t>
  </si>
  <si>
    <t>Algebraiczna suma objętości od początkowego przekroju</t>
  </si>
  <si>
    <t>m2</t>
  </si>
  <si>
    <t>m</t>
  </si>
  <si>
    <t>m3</t>
  </si>
  <si>
    <t>-</t>
  </si>
  <si>
    <t>razem:</t>
  </si>
  <si>
    <t>=</t>
  </si>
  <si>
    <t>w</t>
  </si>
  <si>
    <t>n</t>
  </si>
  <si>
    <t>w(-)</t>
  </si>
  <si>
    <t>spr.</t>
  </si>
  <si>
    <t>n(+)</t>
  </si>
  <si>
    <t xml:space="preserve"> </t>
  </si>
  <si>
    <t>TABELA ROBÓT ZIEMNYCH                                                                                          Ul. Szymanowskiego i ul. Moniuszki w miejscowości Łobez odcinek C - D</t>
  </si>
  <si>
    <t>TABELA ROBÓT ZIEMNYCH                                                                                                                       Ul. Szymanowskiego i ul. Moniuszki w miejscowości Łobez                                                         odcinek E - F</t>
  </si>
  <si>
    <t>TABELA ROBÓT ZIEMNYCH                                                                                        Ul. Szymanowskiego i ul. Moniuszki w miejscowości Łobez odcinek A - B</t>
  </si>
  <si>
    <t>TABELA ROBÓT ZIEMNYCH                                                                                                         ul. Parkowa w miejscowości Trzcianka odcinek A - 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</si>
</sst>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5"/>
      <name val="Arial"/>
      <family val="2"/>
    </font>
    <font>
      <sz val="10"/>
      <color indexed="22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3" fillId="0" borderId="0" xfId="0" applyNumberFormat="1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3" fillId="0" borderId="2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60"/>
  <sheetViews>
    <sheetView zoomScale="115" zoomScaleNormal="115" zoomScaleSheetLayoutView="100" workbookViewId="0" topLeftCell="A1">
      <selection activeCell="Q32" sqref="Q32"/>
    </sheetView>
  </sheetViews>
  <sheetFormatPr defaultColWidth="9.140625" defaultRowHeight="12.75"/>
  <cols>
    <col min="1" max="1" width="3.421875" style="0" customWidth="1"/>
    <col min="2" max="2" width="6.421875" style="0" customWidth="1"/>
    <col min="3" max="3" width="5.57421875" style="0" customWidth="1"/>
    <col min="4" max="4" width="6.28125" style="0" customWidth="1"/>
    <col min="5" max="6" width="5.421875" style="0" customWidth="1"/>
    <col min="7" max="7" width="8.00390625" style="0" customWidth="1"/>
    <col min="8" max="8" width="8.28125" style="0" customWidth="1"/>
    <col min="9" max="9" width="6.8515625" style="0" customWidth="1"/>
    <col min="10" max="10" width="10.140625" style="0" bestFit="1" customWidth="1"/>
    <col min="11" max="11" width="8.28125" style="0" customWidth="1"/>
    <col min="12" max="12" width="7.7109375" style="0" customWidth="1"/>
    <col min="13" max="13" width="8.140625" style="0" customWidth="1"/>
    <col min="14" max="14" width="11.7109375" style="0" customWidth="1"/>
    <col min="15" max="15" width="9.28125" style="0" bestFit="1" customWidth="1"/>
  </cols>
  <sheetData>
    <row r="1" spans="1:15" ht="46.5" customHeight="1">
      <c r="A1" s="38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  <c r="O1" s="9"/>
    </row>
    <row r="2" spans="1:15" ht="12.75">
      <c r="A2" s="41" t="s">
        <v>0</v>
      </c>
      <c r="B2" s="42" t="s">
        <v>1</v>
      </c>
      <c r="C2" s="42" t="s">
        <v>2</v>
      </c>
      <c r="D2" s="42"/>
      <c r="E2" s="42" t="s">
        <v>3</v>
      </c>
      <c r="F2" s="42"/>
      <c r="G2" s="43" t="s">
        <v>4</v>
      </c>
      <c r="H2" s="42" t="s">
        <v>5</v>
      </c>
      <c r="I2" s="42"/>
      <c r="J2" s="43" t="s">
        <v>6</v>
      </c>
      <c r="K2" s="42" t="s">
        <v>7</v>
      </c>
      <c r="L2" s="42"/>
      <c r="M2" s="42" t="s">
        <v>8</v>
      </c>
      <c r="N2" s="44"/>
      <c r="O2" s="9"/>
    </row>
    <row r="3" spans="1:15" ht="12.75">
      <c r="A3" s="41"/>
      <c r="B3" s="42"/>
      <c r="C3" s="10" t="s">
        <v>15</v>
      </c>
      <c r="D3" s="10" t="s">
        <v>16</v>
      </c>
      <c r="E3" s="10" t="s">
        <v>15</v>
      </c>
      <c r="F3" s="10" t="s">
        <v>16</v>
      </c>
      <c r="G3" s="43"/>
      <c r="H3" s="10" t="s">
        <v>17</v>
      </c>
      <c r="I3" s="10" t="s">
        <v>19</v>
      </c>
      <c r="J3" s="43"/>
      <c r="K3" s="10" t="s">
        <v>17</v>
      </c>
      <c r="L3" s="10" t="s">
        <v>19</v>
      </c>
      <c r="M3" s="10" t="s">
        <v>17</v>
      </c>
      <c r="N3" s="1" t="s">
        <v>19</v>
      </c>
      <c r="O3" s="9"/>
    </row>
    <row r="4" spans="1:15" ht="12.75">
      <c r="A4" s="41"/>
      <c r="B4" s="42"/>
      <c r="C4" s="42" t="s">
        <v>9</v>
      </c>
      <c r="D4" s="42"/>
      <c r="E4" s="42" t="s">
        <v>9</v>
      </c>
      <c r="F4" s="42"/>
      <c r="G4" s="10" t="s">
        <v>10</v>
      </c>
      <c r="H4" s="42" t="s">
        <v>11</v>
      </c>
      <c r="I4" s="42"/>
      <c r="J4" s="10" t="s">
        <v>11</v>
      </c>
      <c r="K4" s="42" t="s">
        <v>11</v>
      </c>
      <c r="L4" s="42"/>
      <c r="M4" s="42" t="s">
        <v>11</v>
      </c>
      <c r="N4" s="44"/>
      <c r="O4" s="9"/>
    </row>
    <row r="5" spans="1:15" ht="12.75">
      <c r="A5" s="37">
        <v>0</v>
      </c>
      <c r="B5" s="36">
        <v>0</v>
      </c>
      <c r="C5" s="36">
        <v>0</v>
      </c>
      <c r="D5" s="36">
        <v>0</v>
      </c>
      <c r="E5" s="11"/>
      <c r="F5" s="11"/>
      <c r="G5" s="11"/>
      <c r="H5" s="11"/>
      <c r="I5" s="11"/>
      <c r="J5" s="11"/>
      <c r="K5" s="11"/>
      <c r="L5" s="11"/>
      <c r="M5" s="36">
        <v>0</v>
      </c>
      <c r="N5" s="36" t="s">
        <v>12</v>
      </c>
      <c r="O5" s="33"/>
    </row>
    <row r="6" spans="1:15" ht="12.75">
      <c r="A6" s="37"/>
      <c r="B6" s="36"/>
      <c r="C6" s="36"/>
      <c r="D6" s="36"/>
      <c r="E6" s="36">
        <f>(C5+C7)/2</f>
        <v>1.525</v>
      </c>
      <c r="F6" s="36">
        <f>(D5+D7)/2</f>
        <v>0.1</v>
      </c>
      <c r="G6" s="36">
        <f>(A7*1000+B7)-(A5*1000+B5)</f>
        <v>9.2</v>
      </c>
      <c r="H6" s="36">
        <f>ROUND(E6*G6,2)</f>
        <v>14.03</v>
      </c>
      <c r="I6" s="36">
        <f>ROUND(F6*G6,2)</f>
        <v>0.92</v>
      </c>
      <c r="J6" s="36">
        <f>MIN(H6,I6)</f>
        <v>0.92</v>
      </c>
      <c r="K6" s="36">
        <f>IF(H6&gt;I6,H6-J6,"-")</f>
        <v>13.11</v>
      </c>
      <c r="L6" s="36" t="str">
        <f>IF(I6&gt;H6,I6-J6,"-")</f>
        <v>-</v>
      </c>
      <c r="M6" s="36"/>
      <c r="N6" s="36"/>
      <c r="O6" s="33"/>
    </row>
    <row r="7" spans="1:15" ht="12.75">
      <c r="A7" s="37">
        <v>0</v>
      </c>
      <c r="B7" s="36">
        <v>9.2</v>
      </c>
      <c r="C7" s="36">
        <v>3.05</v>
      </c>
      <c r="D7" s="36">
        <v>0.2</v>
      </c>
      <c r="E7" s="36"/>
      <c r="F7" s="36"/>
      <c r="G7" s="36"/>
      <c r="H7" s="36"/>
      <c r="I7" s="36"/>
      <c r="J7" s="36"/>
      <c r="K7" s="36"/>
      <c r="L7" s="36"/>
      <c r="M7" s="36">
        <f>IF(O7&lt;0,-O7,"-")</f>
        <v>13.11</v>
      </c>
      <c r="N7" s="36" t="str">
        <f>IF(O7&gt;0,O7,"-")</f>
        <v>-</v>
      </c>
      <c r="O7" s="33">
        <f>-IF(K6="-",0,K6)+IF(L6="-",0,L6)+O5</f>
        <v>-13.11</v>
      </c>
    </row>
    <row r="8" spans="1:15" ht="12.75">
      <c r="A8" s="37"/>
      <c r="B8" s="36"/>
      <c r="C8" s="36"/>
      <c r="D8" s="36"/>
      <c r="E8" s="36">
        <f>(C7+C9)/2</f>
        <v>3.075</v>
      </c>
      <c r="F8" s="36">
        <f>(D7+D9)/2</f>
        <v>0.125</v>
      </c>
      <c r="G8" s="36">
        <f>(A9*1000+B9)-(A7*1000+B7)</f>
        <v>9</v>
      </c>
      <c r="H8" s="36">
        <f>ROUND(E8*G8,2)</f>
        <v>27.68</v>
      </c>
      <c r="I8" s="36">
        <f>ROUND(F8*G8,2)</f>
        <v>1.13</v>
      </c>
      <c r="J8" s="36">
        <f>MIN(H8,I8)</f>
        <v>1.13</v>
      </c>
      <c r="K8" s="36">
        <f>IF(H8&gt;I8,H8-J8,"-")</f>
        <v>26.55</v>
      </c>
      <c r="L8" s="36" t="str">
        <f>IF(I8&gt;H8,I8-J8,"-")</f>
        <v>-</v>
      </c>
      <c r="M8" s="36"/>
      <c r="N8" s="36"/>
      <c r="O8" s="33"/>
    </row>
    <row r="9" spans="1:15" ht="12.75">
      <c r="A9" s="37">
        <v>0</v>
      </c>
      <c r="B9" s="36">
        <v>18.2</v>
      </c>
      <c r="C9" s="36">
        <v>3.1</v>
      </c>
      <c r="D9" s="36">
        <v>0.05</v>
      </c>
      <c r="E9" s="36"/>
      <c r="F9" s="36"/>
      <c r="G9" s="36"/>
      <c r="H9" s="36"/>
      <c r="I9" s="36"/>
      <c r="J9" s="36"/>
      <c r="K9" s="36"/>
      <c r="L9" s="36"/>
      <c r="M9" s="36">
        <f>IF(O9&lt;0,-O9,"-")</f>
        <v>39.66</v>
      </c>
      <c r="N9" s="36" t="str">
        <f>IF(O9&gt;0,O9,"-")</f>
        <v>-</v>
      </c>
      <c r="O9" s="33">
        <f>-IF(K8="-",0,K8)+IF(L8="-",0,L8)+O7</f>
        <v>-39.66</v>
      </c>
    </row>
    <row r="10" spans="1:15" ht="12.75">
      <c r="A10" s="37"/>
      <c r="B10" s="36"/>
      <c r="C10" s="36"/>
      <c r="D10" s="36"/>
      <c r="E10" s="36">
        <f>(C9+C11)/2</f>
        <v>2.925</v>
      </c>
      <c r="F10" s="36">
        <f>(D9+D11)/2</f>
        <v>0.07500000000000001</v>
      </c>
      <c r="G10" s="36">
        <f>(A11*1000+B11)-(A9*1000+B9)</f>
        <v>14.400000000000002</v>
      </c>
      <c r="H10" s="36">
        <f>ROUND(E10*G10,2)</f>
        <v>42.12</v>
      </c>
      <c r="I10" s="36">
        <f>ROUND(F10*G10,2)</f>
        <v>1.08</v>
      </c>
      <c r="J10" s="36">
        <f>MIN(H10,I10)</f>
        <v>1.08</v>
      </c>
      <c r="K10" s="36">
        <f>IF(H10&gt;I10,H10-J10,"-")</f>
        <v>41.04</v>
      </c>
      <c r="L10" s="36" t="str">
        <f>IF(I10&gt;H10,I10-J10,"-")</f>
        <v>-</v>
      </c>
      <c r="M10" s="36"/>
      <c r="N10" s="36"/>
      <c r="O10" s="33"/>
    </row>
    <row r="11" spans="1:15" ht="12.75">
      <c r="A11" s="37">
        <v>0</v>
      </c>
      <c r="B11" s="36">
        <v>32.6</v>
      </c>
      <c r="C11" s="36">
        <v>2.75</v>
      </c>
      <c r="D11" s="36">
        <v>0.1</v>
      </c>
      <c r="E11" s="36"/>
      <c r="F11" s="36"/>
      <c r="G11" s="36"/>
      <c r="H11" s="36"/>
      <c r="I11" s="36"/>
      <c r="J11" s="36"/>
      <c r="K11" s="36"/>
      <c r="L11" s="36"/>
      <c r="M11" s="36">
        <f>IF(O11&lt;0,-O11,"-")</f>
        <v>80.69999999999999</v>
      </c>
      <c r="N11" s="36" t="str">
        <f>IF(O11&gt;0,O11,"-")</f>
        <v>-</v>
      </c>
      <c r="O11" s="33">
        <f>-IF(K10="-",0,K10)+IF(L10="-",0,L10)+O9</f>
        <v>-80.69999999999999</v>
      </c>
    </row>
    <row r="12" spans="1:15" ht="12.75">
      <c r="A12" s="37"/>
      <c r="B12" s="36"/>
      <c r="C12" s="36"/>
      <c r="D12" s="36"/>
      <c r="E12" s="36">
        <f>(C11+C13)/2</f>
        <v>3.325</v>
      </c>
      <c r="F12" s="36">
        <f>(D11+D13)/2</f>
        <v>0.1</v>
      </c>
      <c r="G12" s="36">
        <f>(A13*1000+B13)-(A11*1000+B11)</f>
        <v>23</v>
      </c>
      <c r="H12" s="36">
        <f>ROUND(E12*G12,2)</f>
        <v>76.48</v>
      </c>
      <c r="I12" s="36">
        <f>ROUND(F12*G12,2)</f>
        <v>2.3</v>
      </c>
      <c r="J12" s="36">
        <f>MIN(H12,I12)</f>
        <v>2.3</v>
      </c>
      <c r="K12" s="36">
        <f>IF(H12&gt;I12,H12-J12,"-")</f>
        <v>74.18</v>
      </c>
      <c r="L12" s="36" t="str">
        <f>IF(I12&gt;H12,I12-J12,"-")</f>
        <v>-</v>
      </c>
      <c r="M12" s="36"/>
      <c r="N12" s="36"/>
      <c r="O12" s="33"/>
    </row>
    <row r="13" spans="1:15" ht="12.75">
      <c r="A13" s="37">
        <v>0</v>
      </c>
      <c r="B13" s="36">
        <v>55.6</v>
      </c>
      <c r="C13" s="36">
        <v>3.9</v>
      </c>
      <c r="D13" s="36">
        <v>0.1</v>
      </c>
      <c r="E13" s="36"/>
      <c r="F13" s="36"/>
      <c r="G13" s="36"/>
      <c r="H13" s="36"/>
      <c r="I13" s="36"/>
      <c r="J13" s="36"/>
      <c r="K13" s="36"/>
      <c r="L13" s="36"/>
      <c r="M13" s="36">
        <f>IF(O13&lt;0,-O13,"-")</f>
        <v>154.88</v>
      </c>
      <c r="N13" s="36" t="str">
        <f>IF(O13&gt;0,O13,"-")</f>
        <v>-</v>
      </c>
      <c r="O13" s="33">
        <f>-IF(K12="-",0,K12)+IF(L12="-",0,L12)+O11</f>
        <v>-154.88</v>
      </c>
    </row>
    <row r="14" spans="1:15" ht="12.75">
      <c r="A14" s="37"/>
      <c r="B14" s="36"/>
      <c r="C14" s="36"/>
      <c r="D14" s="36"/>
      <c r="E14" s="36">
        <f>(C13+C15)/2</f>
        <v>3.2</v>
      </c>
      <c r="F14" s="36">
        <f>(D13+D15)/2</f>
        <v>0.05</v>
      </c>
      <c r="G14" s="36">
        <f>(A15*1000+B15)-(A13*1000+B13)</f>
        <v>6.399999999999999</v>
      </c>
      <c r="H14" s="36">
        <f>ROUND(E14*G14,2)</f>
        <v>20.48</v>
      </c>
      <c r="I14" s="36">
        <f>ROUND(F14*G14,2)</f>
        <v>0.32</v>
      </c>
      <c r="J14" s="36">
        <f>MIN(H14,I14)</f>
        <v>0.32</v>
      </c>
      <c r="K14" s="36">
        <f>IF(H14&gt;I14,H14-J14,"-")</f>
        <v>20.16</v>
      </c>
      <c r="L14" s="36" t="str">
        <f>IF(I14&gt;H14,I14-J14,"-")</f>
        <v>-</v>
      </c>
      <c r="M14" s="36"/>
      <c r="N14" s="36"/>
      <c r="O14" s="33"/>
    </row>
    <row r="15" spans="1:15" ht="19.5" customHeight="1">
      <c r="A15" s="37">
        <v>0</v>
      </c>
      <c r="B15" s="36">
        <v>62</v>
      </c>
      <c r="C15" s="36">
        <v>2.5</v>
      </c>
      <c r="D15" s="36">
        <v>0</v>
      </c>
      <c r="E15" s="36"/>
      <c r="F15" s="36"/>
      <c r="G15" s="36"/>
      <c r="H15" s="36"/>
      <c r="I15" s="36"/>
      <c r="J15" s="36"/>
      <c r="K15" s="36"/>
      <c r="L15" s="36"/>
      <c r="M15" s="36">
        <f>IF(O15&lt;0,-O15,"-")</f>
        <v>175.04</v>
      </c>
      <c r="N15" s="36" t="str">
        <f>IF(O15&gt;0,O15,"-")</f>
        <v>-</v>
      </c>
      <c r="O15" s="33">
        <f>-IF(K14="-",0,K14)+IF(L14="-",0,L14)+O13</f>
        <v>-175.04</v>
      </c>
    </row>
    <row r="16" spans="1:15" ht="12.75">
      <c r="A16" s="37"/>
      <c r="B16" s="36"/>
      <c r="C16" s="36"/>
      <c r="D16" s="36"/>
      <c r="E16" s="36">
        <f>(C15+C17)/2</f>
        <v>2.35</v>
      </c>
      <c r="F16" s="36">
        <f>(D15+D17)/2</f>
        <v>0.125</v>
      </c>
      <c r="G16" s="36">
        <f>(A17*1000+B17)-(A15*1000+B15)</f>
        <v>11.299999999999997</v>
      </c>
      <c r="H16" s="36">
        <f>ROUND(E16*G16,2)</f>
        <v>26.56</v>
      </c>
      <c r="I16" s="36">
        <f>ROUND(F16*G16,2)</f>
        <v>1.41</v>
      </c>
      <c r="J16" s="36">
        <f>MIN(H16,I16)</f>
        <v>1.41</v>
      </c>
      <c r="K16" s="36">
        <f>IF(H16&gt;I16,H16-J16,"-")</f>
        <v>25.15</v>
      </c>
      <c r="L16" s="36" t="str">
        <f>IF(I16&gt;H16,I16-J16,"-")</f>
        <v>-</v>
      </c>
      <c r="M16" s="36"/>
      <c r="N16" s="36"/>
      <c r="O16" s="33"/>
    </row>
    <row r="17" spans="1:15" ht="12.75">
      <c r="A17" s="37">
        <v>0</v>
      </c>
      <c r="B17" s="36">
        <v>73.3</v>
      </c>
      <c r="C17" s="36">
        <v>2.2</v>
      </c>
      <c r="D17" s="36">
        <v>0.25</v>
      </c>
      <c r="E17" s="36"/>
      <c r="F17" s="36"/>
      <c r="G17" s="36"/>
      <c r="H17" s="36"/>
      <c r="I17" s="36"/>
      <c r="J17" s="36"/>
      <c r="K17" s="36"/>
      <c r="L17" s="36"/>
      <c r="M17" s="36">
        <f>IF(O17&lt;0,-O17,"-")</f>
        <v>200.19</v>
      </c>
      <c r="N17" s="36" t="str">
        <f>IF(O17&gt;0,O17,"-")</f>
        <v>-</v>
      </c>
      <c r="O17" s="33">
        <f>-IF(K16="-",0,K16)+IF(L16="-",0,L16)+O15</f>
        <v>-200.19</v>
      </c>
    </row>
    <row r="18" spans="1:15" ht="12.75">
      <c r="A18" s="37"/>
      <c r="B18" s="36"/>
      <c r="C18" s="36"/>
      <c r="D18" s="36"/>
      <c r="E18" s="36">
        <f>(C17+C19)/2</f>
        <v>2.55</v>
      </c>
      <c r="F18" s="36">
        <f>(D17+D19)/2</f>
        <v>0.15</v>
      </c>
      <c r="G18" s="36">
        <f>(A19*1000+B19)-(A17*1000+B17)</f>
        <v>13.100000000000009</v>
      </c>
      <c r="H18" s="36">
        <f>ROUND(E18*G18,2)</f>
        <v>33.41</v>
      </c>
      <c r="I18" s="36">
        <f>ROUND(F18*G18,2)</f>
        <v>1.97</v>
      </c>
      <c r="J18" s="36">
        <f>MIN(H18,I18)</f>
        <v>1.97</v>
      </c>
      <c r="K18" s="36">
        <f>IF(H18&gt;I18,H18-J18,"-")</f>
        <v>31.439999999999998</v>
      </c>
      <c r="L18" s="36" t="str">
        <f>IF(I18&gt;H18,I18-J18,"-")</f>
        <v>-</v>
      </c>
      <c r="M18" s="36"/>
      <c r="N18" s="36"/>
      <c r="O18" s="33"/>
    </row>
    <row r="19" spans="1:27" ht="15.75">
      <c r="A19" s="37">
        <v>0</v>
      </c>
      <c r="B19" s="36">
        <v>86.4</v>
      </c>
      <c r="C19" s="36">
        <v>2.9</v>
      </c>
      <c r="D19" s="36">
        <v>0.05</v>
      </c>
      <c r="E19" s="36"/>
      <c r="F19" s="36"/>
      <c r="G19" s="36"/>
      <c r="H19" s="36"/>
      <c r="I19" s="36"/>
      <c r="J19" s="36"/>
      <c r="K19" s="36"/>
      <c r="L19" s="36"/>
      <c r="M19" s="36">
        <f>IF(O19&lt;0,-O19,"-")</f>
        <v>231.63</v>
      </c>
      <c r="N19" s="36" t="str">
        <f>IF(O19&gt;0,O19,"-")</f>
        <v>-</v>
      </c>
      <c r="O19" s="33">
        <f>-IF(K18="-",0,K18)+IF(L18="-",0,L18)+O17</f>
        <v>-231.63</v>
      </c>
      <c r="T19" s="45"/>
      <c r="U19" s="45"/>
      <c r="V19" s="5"/>
      <c r="W19" s="12"/>
      <c r="X19" s="12"/>
      <c r="Y19" s="12"/>
      <c r="Z19" s="3"/>
      <c r="AA19" s="3"/>
    </row>
    <row r="20" spans="1:27" ht="12.75">
      <c r="A20" s="37"/>
      <c r="B20" s="36"/>
      <c r="C20" s="36"/>
      <c r="D20" s="36"/>
      <c r="E20" s="36">
        <f>(C19+C21)/2</f>
        <v>2.8</v>
      </c>
      <c r="F20" s="36">
        <f>(D19+D21)/2</f>
        <v>0.1</v>
      </c>
      <c r="G20" s="36">
        <f>(A21*1000+B21)-(A19*1000+B19)</f>
        <v>20</v>
      </c>
      <c r="H20" s="36">
        <f>ROUND(E20*G20,2)</f>
        <v>56</v>
      </c>
      <c r="I20" s="36">
        <f>ROUND(F20*G20,2)</f>
        <v>2</v>
      </c>
      <c r="J20" s="36">
        <f>MIN(H20,I20)</f>
        <v>2</v>
      </c>
      <c r="K20" s="36">
        <f>IF(H20&gt;I20,H20-J20,"-")</f>
        <v>54</v>
      </c>
      <c r="L20" s="36" t="str">
        <f>IF(I20&gt;H20,I20-J20,"-")</f>
        <v>-</v>
      </c>
      <c r="M20" s="36"/>
      <c r="N20" s="36"/>
      <c r="O20" s="33"/>
      <c r="T20" s="2"/>
      <c r="U20" s="2"/>
      <c r="V20" s="2"/>
      <c r="W20" s="2"/>
      <c r="X20" s="2"/>
      <c r="Y20" s="2"/>
      <c r="Z20" s="2"/>
      <c r="AA20" s="2"/>
    </row>
    <row r="21" spans="1:27" ht="12.75">
      <c r="A21" s="37">
        <v>0</v>
      </c>
      <c r="B21" s="36">
        <v>106.4</v>
      </c>
      <c r="C21" s="36">
        <v>2.7</v>
      </c>
      <c r="D21" s="36">
        <v>0.15</v>
      </c>
      <c r="E21" s="36"/>
      <c r="F21" s="36"/>
      <c r="G21" s="36"/>
      <c r="H21" s="36"/>
      <c r="I21" s="36"/>
      <c r="J21" s="36"/>
      <c r="K21" s="36"/>
      <c r="L21" s="36"/>
      <c r="M21" s="36">
        <f>IF(O21&lt;0,-O21,"-")</f>
        <v>285.63</v>
      </c>
      <c r="N21" s="36" t="str">
        <f>IF(O21&gt;0,O21,"-")</f>
        <v>-</v>
      </c>
      <c r="O21" s="33">
        <f>-IF(K20="-",0,K20)+IF(L20="-",0,L20)+O19</f>
        <v>-285.63</v>
      </c>
      <c r="Z21" s="7"/>
      <c r="AA21" s="7">
        <f>SUM(AA10:AA20)</f>
        <v>0</v>
      </c>
    </row>
    <row r="22" spans="1:27" ht="12.75">
      <c r="A22" s="37"/>
      <c r="B22" s="36"/>
      <c r="C22" s="36"/>
      <c r="D22" s="36"/>
      <c r="E22" s="36">
        <f>(C21+C23)/2</f>
        <v>2.75</v>
      </c>
      <c r="F22" s="36">
        <f>(D21+D23)/2</f>
        <v>0.1</v>
      </c>
      <c r="G22" s="36">
        <f>(A23*1000+B23)-(A21*1000+B21)</f>
        <v>16.69999999999999</v>
      </c>
      <c r="H22" s="36">
        <f>ROUND(E22*G22,2)</f>
        <v>45.93</v>
      </c>
      <c r="I22" s="36">
        <f>ROUND(F22*G22,2)</f>
        <v>1.67</v>
      </c>
      <c r="J22" s="36">
        <f>MIN(H22,I22)</f>
        <v>1.67</v>
      </c>
      <c r="K22" s="36">
        <f>IF(H22&gt;I22,H22-J22,"-")</f>
        <v>44.26</v>
      </c>
      <c r="L22" s="36" t="str">
        <f>IF(I22&gt;H22,I22-J22,"-")</f>
        <v>-</v>
      </c>
      <c r="M22" s="36"/>
      <c r="N22" s="36"/>
      <c r="O22" s="33"/>
      <c r="T22" s="46"/>
      <c r="U22" s="46"/>
      <c r="V22" s="8"/>
      <c r="W22" s="8"/>
      <c r="X22" s="8"/>
      <c r="Y22" s="8"/>
      <c r="Z22" s="8"/>
      <c r="AA22" s="3"/>
    </row>
    <row r="23" spans="1:27" ht="12.75">
      <c r="A23" s="37">
        <v>0</v>
      </c>
      <c r="B23" s="36">
        <v>123.1</v>
      </c>
      <c r="C23" s="36">
        <v>2.8</v>
      </c>
      <c r="D23" s="36">
        <v>0.05</v>
      </c>
      <c r="E23" s="36"/>
      <c r="F23" s="36"/>
      <c r="G23" s="36"/>
      <c r="H23" s="36"/>
      <c r="I23" s="36"/>
      <c r="J23" s="36"/>
      <c r="K23" s="36"/>
      <c r="L23" s="36"/>
      <c r="M23" s="36">
        <f>IF(O23&lt;0,-O23,"-")</f>
        <v>329.89</v>
      </c>
      <c r="N23" s="36" t="str">
        <f>IF(O23&gt;0,O23,"-")</f>
        <v>-</v>
      </c>
      <c r="O23" s="33">
        <f>-IF(K22="-",0,K22)+IF(L22="-",0,L22)+O21</f>
        <v>-329.89</v>
      </c>
      <c r="T23" s="6"/>
      <c r="U23" s="6"/>
      <c r="V23" s="8"/>
      <c r="W23" s="8"/>
      <c r="X23" s="8"/>
      <c r="Y23" s="8"/>
      <c r="Z23" s="8"/>
      <c r="AA23" s="3"/>
    </row>
    <row r="24" spans="1:27" ht="13.5" thickBot="1">
      <c r="A24" s="37"/>
      <c r="B24" s="36"/>
      <c r="C24" s="36"/>
      <c r="D24" s="36"/>
      <c r="E24" s="25"/>
      <c r="F24" s="25"/>
      <c r="G24" s="25"/>
      <c r="H24" s="25"/>
      <c r="I24" s="25"/>
      <c r="J24" s="25"/>
      <c r="K24" s="25"/>
      <c r="L24" s="25"/>
      <c r="M24" s="36"/>
      <c r="N24" s="36"/>
      <c r="O24" s="33"/>
      <c r="T24" s="6"/>
      <c r="U24" s="6"/>
      <c r="V24" s="8"/>
      <c r="W24" s="8"/>
      <c r="X24" s="8"/>
      <c r="Y24" s="8"/>
      <c r="Z24" s="8"/>
      <c r="AA24" s="3"/>
    </row>
    <row r="25" spans="1:27" ht="16.5" thickBot="1">
      <c r="A25" s="30"/>
      <c r="B25" s="2"/>
      <c r="C25" s="2"/>
      <c r="D25" s="2"/>
      <c r="E25" s="34" t="s">
        <v>13</v>
      </c>
      <c r="F25" s="35"/>
      <c r="G25" s="19">
        <f>SUM(G83:G93)</f>
        <v>0</v>
      </c>
      <c r="H25" s="20">
        <f>SUM(H6:H23)</f>
        <v>342.69</v>
      </c>
      <c r="I25" s="20">
        <f>SUM(I6:I24)</f>
        <v>12.8</v>
      </c>
      <c r="J25" s="20">
        <f>SUM(J6:J24)</f>
        <v>12.8</v>
      </c>
      <c r="K25" s="20">
        <f>SUM(K6:K24)</f>
        <v>329.89</v>
      </c>
      <c r="L25" s="31">
        <f>SUM(L6:L23)</f>
        <v>0</v>
      </c>
      <c r="M25" s="2"/>
      <c r="N25" s="2"/>
      <c r="O25" s="27"/>
      <c r="T25" s="6"/>
      <c r="U25" s="6"/>
      <c r="V25" s="8"/>
      <c r="W25" s="8"/>
      <c r="X25" s="8"/>
      <c r="Y25" s="8"/>
      <c r="Z25" s="8"/>
      <c r="AA25" s="3"/>
    </row>
    <row r="26" spans="1:27" ht="13.5" thickBot="1">
      <c r="A26" s="30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2"/>
      <c r="N26" s="2"/>
      <c r="O26" s="27"/>
      <c r="T26" s="4"/>
      <c r="U26" s="4"/>
      <c r="V26" s="4"/>
      <c r="W26" s="4"/>
      <c r="X26" s="4"/>
      <c r="Y26" s="4"/>
      <c r="Z26" s="4"/>
      <c r="AA26" s="4"/>
    </row>
    <row r="27" spans="1:15" ht="12.75">
      <c r="A27" s="30"/>
      <c r="B27" s="2"/>
      <c r="C27" s="2"/>
      <c r="D27" s="2"/>
      <c r="E27" s="47" t="s">
        <v>18</v>
      </c>
      <c r="F27" s="48"/>
      <c r="G27" s="15">
        <f>I25</f>
        <v>12.8</v>
      </c>
      <c r="H27" s="15" t="s">
        <v>12</v>
      </c>
      <c r="I27" s="15">
        <f>H25</f>
        <v>342.69</v>
      </c>
      <c r="J27" s="15" t="s">
        <v>14</v>
      </c>
      <c r="K27" s="16">
        <f>I25-H25</f>
        <v>-329.89</v>
      </c>
      <c r="L27" s="3"/>
      <c r="M27" s="2"/>
      <c r="N27" s="2"/>
      <c r="O27" s="27"/>
    </row>
    <row r="28" spans="1:15" ht="12.75">
      <c r="A28" s="30"/>
      <c r="B28" s="2"/>
      <c r="C28" s="2"/>
      <c r="D28" s="2"/>
      <c r="E28" s="17"/>
      <c r="F28" s="14"/>
      <c r="G28" s="13">
        <f>L25</f>
        <v>0</v>
      </c>
      <c r="H28" s="13" t="s">
        <v>12</v>
      </c>
      <c r="I28" s="13">
        <f>K25</f>
        <v>329.89</v>
      </c>
      <c r="J28" s="13" t="s">
        <v>14</v>
      </c>
      <c r="K28" s="18">
        <f>L25-K25</f>
        <v>-329.89</v>
      </c>
      <c r="L28" s="3"/>
      <c r="M28" s="2"/>
      <c r="N28" s="2"/>
      <c r="O28" s="27"/>
    </row>
    <row r="29" spans="1:15" ht="12.75">
      <c r="A29" s="30"/>
      <c r="B29" s="2"/>
      <c r="C29" s="2"/>
      <c r="D29" s="2"/>
      <c r="E29" s="17"/>
      <c r="F29" s="14"/>
      <c r="G29" s="13">
        <f>H25</f>
        <v>342.69</v>
      </c>
      <c r="H29" s="13" t="s">
        <v>12</v>
      </c>
      <c r="I29" s="13">
        <f>K25</f>
        <v>329.89</v>
      </c>
      <c r="J29" s="13" t="s">
        <v>14</v>
      </c>
      <c r="K29" s="18">
        <f>H25-K25</f>
        <v>12.800000000000011</v>
      </c>
      <c r="L29" s="3"/>
      <c r="M29" s="2"/>
      <c r="N29" s="2"/>
      <c r="O29" s="27"/>
    </row>
    <row r="30" spans="1:15" ht="13.5" thickBot="1">
      <c r="A30" s="30"/>
      <c r="B30" s="2"/>
      <c r="C30" s="2"/>
      <c r="D30" s="2"/>
      <c r="E30" s="21"/>
      <c r="F30" s="22"/>
      <c r="G30" s="23">
        <f>I25</f>
        <v>12.8</v>
      </c>
      <c r="H30" s="23" t="s">
        <v>12</v>
      </c>
      <c r="I30" s="23">
        <f>L25</f>
        <v>0</v>
      </c>
      <c r="J30" s="23" t="s">
        <v>14</v>
      </c>
      <c r="K30" s="24">
        <f>I25-L25</f>
        <v>12.8</v>
      </c>
      <c r="L30" s="3"/>
      <c r="M30" s="2"/>
      <c r="N30" s="2"/>
      <c r="O30" s="27"/>
    </row>
    <row r="31" spans="1:15" ht="12.75">
      <c r="A31" s="3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7"/>
    </row>
    <row r="32" spans="1:15" ht="12.75">
      <c r="A32" s="3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7"/>
    </row>
    <row r="33" spans="1:15" ht="12.75">
      <c r="A33" s="3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7"/>
    </row>
    <row r="34" spans="1:15" ht="12.75">
      <c r="A34" s="3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7"/>
    </row>
    <row r="35" spans="1:15" ht="12.75">
      <c r="A35" s="3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7"/>
    </row>
    <row r="36" spans="1:15" ht="12.75">
      <c r="A36" s="30"/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2"/>
      <c r="N36" s="2"/>
      <c r="O36" s="27"/>
    </row>
    <row r="37" spans="1:15" ht="12.75">
      <c r="A37" s="30"/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 s="2"/>
      <c r="N37" s="2"/>
      <c r="O37" s="27"/>
    </row>
    <row r="38" spans="1:15" ht="12.75">
      <c r="A38" s="30"/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2"/>
      <c r="N38" s="2"/>
      <c r="O38" s="27"/>
    </row>
    <row r="39" spans="1:15" ht="12.75">
      <c r="A39" s="30"/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 s="2"/>
      <c r="N39" s="2"/>
      <c r="O39" s="27"/>
    </row>
    <row r="40" spans="1:15" ht="12.75">
      <c r="A40" s="30"/>
      <c r="B40" s="2"/>
      <c r="C40" s="2"/>
      <c r="D40" s="2"/>
      <c r="M40" s="2"/>
      <c r="N40" s="2"/>
      <c r="O40" s="27"/>
    </row>
    <row r="41" spans="1:15" ht="12.75">
      <c r="A41" s="30"/>
      <c r="B41" s="2"/>
      <c r="C41" s="2"/>
      <c r="D41" s="2"/>
      <c r="M41" s="2"/>
      <c r="N41" s="2"/>
      <c r="O41" s="27"/>
    </row>
    <row r="42" spans="1:15" ht="12.75">
      <c r="A42" s="3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7"/>
    </row>
    <row r="43" spans="1:15" ht="12.75">
      <c r="A43" s="3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7"/>
    </row>
    <row r="44" spans="1:15" ht="12.75">
      <c r="A44" s="3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7"/>
    </row>
    <row r="45" spans="1:15" ht="12.75">
      <c r="A45" s="3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7"/>
    </row>
    <row r="46" spans="1:15" ht="12.75">
      <c r="A46" s="3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7"/>
    </row>
    <row r="47" spans="1:15" ht="12.75">
      <c r="A47" s="3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3"/>
    </row>
    <row r="48" spans="1:15" ht="12.75">
      <c r="A48" s="3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3"/>
    </row>
    <row r="49" spans="1:15" ht="12.75">
      <c r="A49" s="3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3"/>
    </row>
    <row r="50" spans="1:15" ht="12.75">
      <c r="A50" s="3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3"/>
    </row>
    <row r="51" spans="1:15" ht="12.75">
      <c r="A51" s="3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3"/>
    </row>
    <row r="52" spans="1:15" ht="12.75">
      <c r="A52" s="3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3"/>
    </row>
    <row r="53" spans="1:15" ht="12.75">
      <c r="A53" s="3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3"/>
    </row>
    <row r="54" spans="1:15" ht="12.75">
      <c r="A54" s="3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3"/>
    </row>
    <row r="55" spans="1:15" ht="12.75">
      <c r="A55" s="3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3"/>
    </row>
    <row r="56" spans="1:15" ht="12.75">
      <c r="A56" s="3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3"/>
    </row>
    <row r="57" spans="1:15" ht="12.75">
      <c r="A57" s="3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3"/>
    </row>
    <row r="58" spans="1:15" ht="12.75">
      <c r="A58" s="3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3"/>
    </row>
    <row r="59" spans="1:15" ht="12.75">
      <c r="A59" s="3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3"/>
    </row>
    <row r="60" spans="1:15" ht="12.75">
      <c r="A60" s="3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3"/>
    </row>
    <row r="61" spans="1:15" ht="12.75">
      <c r="A61" s="30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3"/>
    </row>
    <row r="62" spans="1:15" ht="12.75">
      <c r="A62" s="3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3"/>
    </row>
    <row r="63" spans="1:15" ht="12.75">
      <c r="A63" s="30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3"/>
    </row>
    <row r="64" spans="1:15" ht="12.75">
      <c r="A64" s="30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3"/>
    </row>
    <row r="65" spans="1:15" ht="12.75">
      <c r="A65" s="30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3"/>
    </row>
    <row r="66" spans="1:15" ht="12.75">
      <c r="A66" s="30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3"/>
    </row>
    <row r="67" spans="1:15" ht="12.75">
      <c r="A67" s="3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3"/>
    </row>
    <row r="68" spans="1:15" ht="12.75">
      <c r="A68" s="3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3"/>
    </row>
    <row r="69" spans="1:15" ht="12.75">
      <c r="A69" s="3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3"/>
    </row>
    <row r="70" spans="1:15" ht="12.75">
      <c r="A70" s="3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3"/>
    </row>
    <row r="71" spans="1:15" ht="12.75">
      <c r="A71" s="3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3"/>
    </row>
    <row r="72" spans="1:15" ht="12.75">
      <c r="A72" s="3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3"/>
    </row>
    <row r="73" spans="1:15" ht="12.75">
      <c r="A73" s="3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3"/>
    </row>
    <row r="74" spans="1:15" ht="12.75">
      <c r="A74" s="3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3"/>
    </row>
    <row r="75" spans="1:15" ht="12.75">
      <c r="A75" s="3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3"/>
    </row>
    <row r="76" spans="1:15" ht="12.75">
      <c r="A76" s="3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3"/>
    </row>
    <row r="77" spans="1:15" ht="12.75">
      <c r="A77" s="3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3"/>
    </row>
    <row r="78" spans="1:15" ht="12.75">
      <c r="A78" s="3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3"/>
    </row>
    <row r="79" spans="1:15" ht="12.75">
      <c r="A79" s="3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3"/>
    </row>
    <row r="80" spans="1:15" ht="12.75">
      <c r="A80" s="3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3"/>
    </row>
    <row r="81" spans="1:15" ht="12.75">
      <c r="A81" s="3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3"/>
    </row>
    <row r="82" spans="1:15" ht="12.75">
      <c r="A82" s="3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3"/>
    </row>
    <row r="83" spans="1:15" ht="12.75">
      <c r="A83" s="3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3"/>
    </row>
    <row r="84" spans="1:15" ht="12.75">
      <c r="A84" s="3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3"/>
    </row>
    <row r="85" spans="1:15" ht="12.75">
      <c r="A85" s="3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3"/>
    </row>
    <row r="86" spans="1:15" ht="12.75">
      <c r="A86" s="3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3"/>
    </row>
    <row r="87" spans="1:15" ht="12.75">
      <c r="A87" s="3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3"/>
    </row>
    <row r="88" spans="1:15" ht="12.75">
      <c r="A88" s="3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3"/>
    </row>
    <row r="89" spans="1:15" ht="12.75">
      <c r="A89" s="3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3"/>
    </row>
    <row r="90" spans="1:15" ht="12.75">
      <c r="A90" s="3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3"/>
    </row>
    <row r="91" spans="1:15" ht="12.75">
      <c r="A91" s="3"/>
      <c r="B91" s="3"/>
      <c r="C91" s="3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33"/>
    </row>
    <row r="92" spans="1:1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2"/>
      <c r="N92" s="2"/>
      <c r="O92" s="3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M96" s="3"/>
      <c r="N96" s="3"/>
    </row>
    <row r="97" spans="1:14" ht="12.75">
      <c r="A97" s="3"/>
      <c r="B97" s="3"/>
      <c r="C97" s="3"/>
      <c r="D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</sheetData>
  <mergeCells count="184">
    <mergeCell ref="E27:F27"/>
    <mergeCell ref="O79:O80"/>
    <mergeCell ref="O81:O82"/>
    <mergeCell ref="O83:O84"/>
    <mergeCell ref="O71:O72"/>
    <mergeCell ref="O73:O74"/>
    <mergeCell ref="O75:O76"/>
    <mergeCell ref="O77:O78"/>
    <mergeCell ref="O63:O64"/>
    <mergeCell ref="O65:O66"/>
    <mergeCell ref="O67:O68"/>
    <mergeCell ref="O69:O70"/>
    <mergeCell ref="O55:O56"/>
    <mergeCell ref="O57:O58"/>
    <mergeCell ref="O59:O60"/>
    <mergeCell ref="O61:O62"/>
    <mergeCell ref="O47:O48"/>
    <mergeCell ref="O49:O50"/>
    <mergeCell ref="O51:O52"/>
    <mergeCell ref="O53:O54"/>
    <mergeCell ref="O17:O18"/>
    <mergeCell ref="O19:O20"/>
    <mergeCell ref="O21:O22"/>
    <mergeCell ref="O23:O24"/>
    <mergeCell ref="M21:M22"/>
    <mergeCell ref="N21:N22"/>
    <mergeCell ref="M23:M24"/>
    <mergeCell ref="N23:N24"/>
    <mergeCell ref="M17:M18"/>
    <mergeCell ref="N17:N18"/>
    <mergeCell ref="M19:M20"/>
    <mergeCell ref="N19:N20"/>
    <mergeCell ref="I22:I23"/>
    <mergeCell ref="J22:J23"/>
    <mergeCell ref="K22:K23"/>
    <mergeCell ref="L22:L23"/>
    <mergeCell ref="E22:E23"/>
    <mergeCell ref="F22:F23"/>
    <mergeCell ref="G22:G23"/>
    <mergeCell ref="H22:H23"/>
    <mergeCell ref="K18:K19"/>
    <mergeCell ref="L18:L19"/>
    <mergeCell ref="E20:E21"/>
    <mergeCell ref="F20:F21"/>
    <mergeCell ref="G20:G21"/>
    <mergeCell ref="H20:H21"/>
    <mergeCell ref="I20:I21"/>
    <mergeCell ref="J20:J21"/>
    <mergeCell ref="K20:K21"/>
    <mergeCell ref="L20:L21"/>
    <mergeCell ref="I16:I17"/>
    <mergeCell ref="J16:J17"/>
    <mergeCell ref="K16:K17"/>
    <mergeCell ref="L16:L17"/>
    <mergeCell ref="E16:E17"/>
    <mergeCell ref="F16:F17"/>
    <mergeCell ref="G16:G17"/>
    <mergeCell ref="H16:H17"/>
    <mergeCell ref="B23:B24"/>
    <mergeCell ref="C23:C24"/>
    <mergeCell ref="D23:D24"/>
    <mergeCell ref="A15:A16"/>
    <mergeCell ref="A17:A18"/>
    <mergeCell ref="A19:A20"/>
    <mergeCell ref="A21:A22"/>
    <mergeCell ref="A23:A24"/>
    <mergeCell ref="D19:D20"/>
    <mergeCell ref="B21:B22"/>
    <mergeCell ref="C21:C22"/>
    <mergeCell ref="D21:D22"/>
    <mergeCell ref="T19:U19"/>
    <mergeCell ref="T22:U22"/>
    <mergeCell ref="E18:E19"/>
    <mergeCell ref="F18:F19"/>
    <mergeCell ref="G18:G19"/>
    <mergeCell ref="H18:H19"/>
    <mergeCell ref="I18:I19"/>
    <mergeCell ref="J18:J19"/>
    <mergeCell ref="B15:B16"/>
    <mergeCell ref="C15:C16"/>
    <mergeCell ref="D15:D16"/>
    <mergeCell ref="B17:B18"/>
    <mergeCell ref="C17:C18"/>
    <mergeCell ref="D17:D18"/>
    <mergeCell ref="B19:B20"/>
    <mergeCell ref="C19:C20"/>
    <mergeCell ref="M2:N2"/>
    <mergeCell ref="K4:L4"/>
    <mergeCell ref="M5:M6"/>
    <mergeCell ref="N5:N6"/>
    <mergeCell ref="C4:D4"/>
    <mergeCell ref="E4:F4"/>
    <mergeCell ref="H4:I4"/>
    <mergeCell ref="N7:N8"/>
    <mergeCell ref="A1:N1"/>
    <mergeCell ref="A2:A4"/>
    <mergeCell ref="B2:B4"/>
    <mergeCell ref="C2:D2"/>
    <mergeCell ref="E2:F2"/>
    <mergeCell ref="G2:G3"/>
    <mergeCell ref="H2:I2"/>
    <mergeCell ref="J2:J3"/>
    <mergeCell ref="K2:L2"/>
    <mergeCell ref="M4:N4"/>
    <mergeCell ref="A5:A6"/>
    <mergeCell ref="B5:B6"/>
    <mergeCell ref="C5:C6"/>
    <mergeCell ref="D5:D6"/>
    <mergeCell ref="O5:O6"/>
    <mergeCell ref="E6:E7"/>
    <mergeCell ref="F6:F7"/>
    <mergeCell ref="G6:G7"/>
    <mergeCell ref="H6:H7"/>
    <mergeCell ref="I6:I7"/>
    <mergeCell ref="J6:J7"/>
    <mergeCell ref="K6:K7"/>
    <mergeCell ref="L6:L7"/>
    <mergeCell ref="M7:M8"/>
    <mergeCell ref="A7:A8"/>
    <mergeCell ref="B7:B8"/>
    <mergeCell ref="C7:C8"/>
    <mergeCell ref="D7:D8"/>
    <mergeCell ref="O7:O8"/>
    <mergeCell ref="E8:E9"/>
    <mergeCell ref="F8:F9"/>
    <mergeCell ref="G8:G9"/>
    <mergeCell ref="H8:H9"/>
    <mergeCell ref="I8:I9"/>
    <mergeCell ref="J8:J9"/>
    <mergeCell ref="K8:K9"/>
    <mergeCell ref="L8:L9"/>
    <mergeCell ref="M9:M10"/>
    <mergeCell ref="A9:A10"/>
    <mergeCell ref="B9:B10"/>
    <mergeCell ref="C9:C10"/>
    <mergeCell ref="D9:D10"/>
    <mergeCell ref="N9:N10"/>
    <mergeCell ref="O9:O10"/>
    <mergeCell ref="E10:E11"/>
    <mergeCell ref="F10:F11"/>
    <mergeCell ref="G10:G11"/>
    <mergeCell ref="H10:H11"/>
    <mergeCell ref="I10:I11"/>
    <mergeCell ref="J10:J11"/>
    <mergeCell ref="K10:K11"/>
    <mergeCell ref="A13:A14"/>
    <mergeCell ref="B13:B14"/>
    <mergeCell ref="C13:C14"/>
    <mergeCell ref="D13:D14"/>
    <mergeCell ref="A11:A12"/>
    <mergeCell ref="B11:B12"/>
    <mergeCell ref="C11:C12"/>
    <mergeCell ref="D11:D12"/>
    <mergeCell ref="I12:I13"/>
    <mergeCell ref="J12:J13"/>
    <mergeCell ref="K12:K13"/>
    <mergeCell ref="L10:L11"/>
    <mergeCell ref="L12:L13"/>
    <mergeCell ref="E12:E13"/>
    <mergeCell ref="F12:F13"/>
    <mergeCell ref="G12:G13"/>
    <mergeCell ref="H12:H13"/>
    <mergeCell ref="K14:K15"/>
    <mergeCell ref="M11:M12"/>
    <mergeCell ref="N11:N12"/>
    <mergeCell ref="O11:O12"/>
    <mergeCell ref="L14:L15"/>
    <mergeCell ref="M15:M16"/>
    <mergeCell ref="N15:N16"/>
    <mergeCell ref="O15:O16"/>
    <mergeCell ref="E25:F25"/>
    <mergeCell ref="M13:M14"/>
    <mergeCell ref="N13:N14"/>
    <mergeCell ref="O13:O14"/>
    <mergeCell ref="E14:E15"/>
    <mergeCell ref="F14:F15"/>
    <mergeCell ref="G14:G15"/>
    <mergeCell ref="H14:H15"/>
    <mergeCell ref="I14:I15"/>
    <mergeCell ref="J14:J15"/>
    <mergeCell ref="O91:O92"/>
    <mergeCell ref="O85:O86"/>
    <mergeCell ref="O87:O88"/>
    <mergeCell ref="O89:O90"/>
  </mergeCells>
  <printOptions/>
  <pageMargins left="1.1811023622047245" right="0.1968503937007874" top="0.984251968503937" bottom="0.984251968503937" header="0.5118110236220472" footer="0.511811023622047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A160"/>
  <sheetViews>
    <sheetView zoomScale="115" zoomScaleNormal="115" zoomScaleSheetLayoutView="100" workbookViewId="0" topLeftCell="A1">
      <selection activeCell="A1" sqref="A1:N1"/>
    </sheetView>
  </sheetViews>
  <sheetFormatPr defaultColWidth="9.140625" defaultRowHeight="12.75"/>
  <cols>
    <col min="1" max="1" width="3.421875" style="0" customWidth="1"/>
    <col min="2" max="2" width="6.421875" style="0" customWidth="1"/>
    <col min="3" max="3" width="5.57421875" style="0" customWidth="1"/>
    <col min="4" max="4" width="6.00390625" style="0" customWidth="1"/>
    <col min="5" max="6" width="5.421875" style="0" customWidth="1"/>
    <col min="7" max="7" width="9.00390625" style="0" customWidth="1"/>
    <col min="8" max="8" width="10.7109375" style="0" customWidth="1"/>
    <col min="9" max="9" width="8.7109375" style="0" customWidth="1"/>
    <col min="10" max="10" width="10.140625" style="0" bestFit="1" customWidth="1"/>
    <col min="11" max="11" width="11.00390625" style="0" customWidth="1"/>
    <col min="12" max="12" width="8.7109375" style="0" customWidth="1"/>
    <col min="13" max="13" width="8.421875" style="0" customWidth="1"/>
    <col min="14" max="14" width="8.7109375" style="0" customWidth="1"/>
    <col min="15" max="15" width="9.28125" style="0" bestFit="1" customWidth="1"/>
  </cols>
  <sheetData>
    <row r="1" spans="1:15" ht="41.25" customHeight="1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  <c r="O1" s="9"/>
    </row>
    <row r="2" spans="1:15" ht="12.75">
      <c r="A2" s="41" t="s">
        <v>0</v>
      </c>
      <c r="B2" s="42" t="s">
        <v>1</v>
      </c>
      <c r="C2" s="42" t="s">
        <v>2</v>
      </c>
      <c r="D2" s="42"/>
      <c r="E2" s="42" t="s">
        <v>3</v>
      </c>
      <c r="F2" s="42"/>
      <c r="G2" s="43" t="s">
        <v>4</v>
      </c>
      <c r="H2" s="42" t="s">
        <v>5</v>
      </c>
      <c r="I2" s="42"/>
      <c r="J2" s="43" t="s">
        <v>6</v>
      </c>
      <c r="K2" s="42" t="s">
        <v>7</v>
      </c>
      <c r="L2" s="42"/>
      <c r="M2" s="42" t="s">
        <v>8</v>
      </c>
      <c r="N2" s="44"/>
      <c r="O2" s="9"/>
    </row>
    <row r="3" spans="1:15" ht="12.75">
      <c r="A3" s="41"/>
      <c r="B3" s="42"/>
      <c r="C3" s="10" t="s">
        <v>15</v>
      </c>
      <c r="D3" s="10" t="s">
        <v>16</v>
      </c>
      <c r="E3" s="10" t="s">
        <v>15</v>
      </c>
      <c r="F3" s="10" t="s">
        <v>16</v>
      </c>
      <c r="G3" s="43"/>
      <c r="H3" s="10" t="s">
        <v>17</v>
      </c>
      <c r="I3" s="10" t="s">
        <v>19</v>
      </c>
      <c r="J3" s="43"/>
      <c r="K3" s="10" t="s">
        <v>17</v>
      </c>
      <c r="L3" s="10" t="s">
        <v>19</v>
      </c>
      <c r="M3" s="10" t="s">
        <v>17</v>
      </c>
      <c r="N3" s="1" t="s">
        <v>19</v>
      </c>
      <c r="O3" s="9"/>
    </row>
    <row r="4" spans="1:15" ht="12.75">
      <c r="A4" s="41"/>
      <c r="B4" s="42"/>
      <c r="C4" s="42" t="s">
        <v>9</v>
      </c>
      <c r="D4" s="42"/>
      <c r="E4" s="42" t="s">
        <v>9</v>
      </c>
      <c r="F4" s="42"/>
      <c r="G4" s="10" t="s">
        <v>10</v>
      </c>
      <c r="H4" s="42" t="s">
        <v>11</v>
      </c>
      <c r="I4" s="42"/>
      <c r="J4" s="10" t="s">
        <v>11</v>
      </c>
      <c r="K4" s="42" t="s">
        <v>11</v>
      </c>
      <c r="L4" s="42"/>
      <c r="M4" s="42" t="s">
        <v>11</v>
      </c>
      <c r="N4" s="44"/>
      <c r="O4" s="9"/>
    </row>
    <row r="5" spans="1:15" ht="12.75">
      <c r="A5" s="37">
        <v>0</v>
      </c>
      <c r="B5" s="36">
        <v>0</v>
      </c>
      <c r="C5" s="36">
        <v>0</v>
      </c>
      <c r="D5" s="36">
        <v>0</v>
      </c>
      <c r="E5" s="11"/>
      <c r="F5" s="11"/>
      <c r="G5" s="11"/>
      <c r="H5" s="11"/>
      <c r="I5" s="11"/>
      <c r="J5" s="11"/>
      <c r="K5" s="11"/>
      <c r="L5" s="26"/>
      <c r="M5" s="36">
        <v>0</v>
      </c>
      <c r="N5" s="36" t="s">
        <v>12</v>
      </c>
      <c r="O5" s="33"/>
    </row>
    <row r="6" spans="1:15" ht="12.75">
      <c r="A6" s="37"/>
      <c r="B6" s="36"/>
      <c r="C6" s="36"/>
      <c r="D6" s="36"/>
      <c r="E6" s="36">
        <f>(C5+C7)/2</f>
        <v>0</v>
      </c>
      <c r="F6" s="36">
        <f>(D5+D7)/2</f>
        <v>0</v>
      </c>
      <c r="G6" s="36">
        <f>(A7*1000+B7)-(A5*1000+B5)</f>
        <v>3</v>
      </c>
      <c r="H6" s="36">
        <f>ROUND(E6*G6,2)</f>
        <v>0</v>
      </c>
      <c r="I6" s="36">
        <f>ROUND(F6*G6,2)</f>
        <v>0</v>
      </c>
      <c r="J6" s="36">
        <f>MIN(H6,I6)</f>
        <v>0</v>
      </c>
      <c r="K6" s="36" t="str">
        <f>IF(H6&gt;I6,H6-J6,"-")</f>
        <v>-</v>
      </c>
      <c r="L6" s="49" t="str">
        <f>IF(I6&gt;H6,I6-J6,"-")</f>
        <v>-</v>
      </c>
      <c r="M6" s="36"/>
      <c r="N6" s="36"/>
      <c r="O6" s="33"/>
    </row>
    <row r="7" spans="1:15" ht="12.75">
      <c r="A7" s="37">
        <v>0</v>
      </c>
      <c r="B7" s="36">
        <v>3</v>
      </c>
      <c r="C7" s="36">
        <v>0</v>
      </c>
      <c r="D7" s="50">
        <v>0</v>
      </c>
      <c r="E7" s="36"/>
      <c r="F7" s="36"/>
      <c r="G7" s="36"/>
      <c r="H7" s="36"/>
      <c r="I7" s="36"/>
      <c r="J7" s="36"/>
      <c r="K7" s="36"/>
      <c r="L7" s="49"/>
      <c r="M7" s="36" t="str">
        <f>IF(O7&lt;0,-O7,"-")</f>
        <v>-</v>
      </c>
      <c r="N7" s="36" t="str">
        <f>IF(O7&gt;0,O7,"-")</f>
        <v>-</v>
      </c>
      <c r="O7" s="33">
        <f>-IF(K6="-",0,K6)+IF(L6="-",0,L6)+O5</f>
        <v>0</v>
      </c>
    </row>
    <row r="8" spans="1:15" ht="12.75">
      <c r="A8" s="37"/>
      <c r="B8" s="36"/>
      <c r="C8" s="36"/>
      <c r="D8" s="51"/>
      <c r="E8" s="36">
        <f>(C7+C9)/2</f>
        <v>2</v>
      </c>
      <c r="F8" s="36">
        <f>(D7+D9)/2</f>
        <v>0.075</v>
      </c>
      <c r="G8" s="36">
        <f>(A9*1000+B9)-(A7*1000+B7)</f>
        <v>1.9000000000000004</v>
      </c>
      <c r="H8" s="36">
        <f>ROUND(E8*G8,2)</f>
        <v>3.8</v>
      </c>
      <c r="I8" s="36">
        <f>ROUND(F8*G8,2)</f>
        <v>0.14</v>
      </c>
      <c r="J8" s="36">
        <f>MIN(H8,I8)</f>
        <v>0.14</v>
      </c>
      <c r="K8" s="36">
        <f>IF(H8&gt;I8,H8-J8,"-")</f>
        <v>3.6599999999999997</v>
      </c>
      <c r="L8" s="49" t="str">
        <f>IF(I8&gt;H8,I8-J8,"-")</f>
        <v>-</v>
      </c>
      <c r="M8" s="36"/>
      <c r="N8" s="36"/>
      <c r="O8" s="33"/>
    </row>
    <row r="9" spans="1:15" ht="12.75">
      <c r="A9" s="37">
        <v>0</v>
      </c>
      <c r="B9" s="36">
        <v>4.9</v>
      </c>
      <c r="C9" s="36">
        <v>4</v>
      </c>
      <c r="D9" s="36">
        <v>0.15</v>
      </c>
      <c r="E9" s="36"/>
      <c r="F9" s="36"/>
      <c r="G9" s="36"/>
      <c r="H9" s="36"/>
      <c r="I9" s="36"/>
      <c r="J9" s="36"/>
      <c r="K9" s="36"/>
      <c r="L9" s="49"/>
      <c r="M9" s="36">
        <f>IF(O9&lt;0,-O9,"-")</f>
        <v>3.6599999999999997</v>
      </c>
      <c r="N9" s="36" t="str">
        <f>IF(O9&gt;0,O9,"-")</f>
        <v>-</v>
      </c>
      <c r="O9" s="33">
        <f>-IF(K8="-",0,K8)+IF(L8="-",0,L8)+O7</f>
        <v>-3.6599999999999997</v>
      </c>
    </row>
    <row r="10" spans="1:15" ht="12.75">
      <c r="A10" s="37"/>
      <c r="B10" s="36"/>
      <c r="C10" s="36"/>
      <c r="D10" s="36"/>
      <c r="E10" s="36">
        <f>(C9+C11)/2</f>
        <v>3.675</v>
      </c>
      <c r="F10" s="36">
        <f>(D9+D11)/2</f>
        <v>0.15</v>
      </c>
      <c r="G10" s="36">
        <f>(A11*1000+B11)-(A9*1000+B9)</f>
        <v>5.699999999999999</v>
      </c>
      <c r="H10" s="36">
        <f>ROUND(E10*G10,2)</f>
        <v>20.95</v>
      </c>
      <c r="I10" s="36">
        <f>ROUND(F10*G10,2)</f>
        <v>0.86</v>
      </c>
      <c r="J10" s="36">
        <f>MIN(H10,I10)</f>
        <v>0.86</v>
      </c>
      <c r="K10" s="36">
        <f>IF(H10&gt;I10,H10-J10,"-")</f>
        <v>20.09</v>
      </c>
      <c r="L10" s="49" t="str">
        <f>IF(I10&gt;H10,I10-J10,"-")</f>
        <v>-</v>
      </c>
      <c r="M10" s="36"/>
      <c r="N10" s="36"/>
      <c r="O10" s="33"/>
    </row>
    <row r="11" spans="1:15" ht="12.75">
      <c r="A11" s="37">
        <v>0</v>
      </c>
      <c r="B11" s="36">
        <v>10.6</v>
      </c>
      <c r="C11" s="36">
        <v>3.35</v>
      </c>
      <c r="D11" s="50">
        <v>0.15</v>
      </c>
      <c r="E11" s="36"/>
      <c r="F11" s="36"/>
      <c r="G11" s="36"/>
      <c r="H11" s="36"/>
      <c r="I11" s="36"/>
      <c r="J11" s="36"/>
      <c r="K11" s="36"/>
      <c r="L11" s="49"/>
      <c r="M11" s="36">
        <f>IF(O11&lt;0,-O11,"-")</f>
        <v>23.75</v>
      </c>
      <c r="N11" s="36" t="str">
        <f>IF(O11&gt;0,O11,"-")</f>
        <v>-</v>
      </c>
      <c r="O11" s="33">
        <f>-IF(K10="-",0,K10)+IF(L10="-",0,L10)+O9</f>
        <v>-23.75</v>
      </c>
    </row>
    <row r="12" spans="1:15" ht="12.75">
      <c r="A12" s="37"/>
      <c r="B12" s="36"/>
      <c r="C12" s="36"/>
      <c r="D12" s="51"/>
      <c r="E12" s="36">
        <f>(C11+C13)/2</f>
        <v>3.425</v>
      </c>
      <c r="F12" s="36">
        <f>(D11+D13)/2</f>
        <v>0.15</v>
      </c>
      <c r="G12" s="36">
        <f>(A13*1000+B13)-(A11*1000+B11)</f>
        <v>2.5999999999999996</v>
      </c>
      <c r="H12" s="36">
        <f>ROUND(E12*G12,2)</f>
        <v>8.91</v>
      </c>
      <c r="I12" s="36">
        <f>ROUND(F12*G12,2)</f>
        <v>0.39</v>
      </c>
      <c r="J12" s="36">
        <f>MIN(H12,I12)</f>
        <v>0.39</v>
      </c>
      <c r="K12" s="36">
        <f>IF(H12&gt;I12,H12-J12,"-")</f>
        <v>8.52</v>
      </c>
      <c r="L12" s="49" t="str">
        <f>IF(I12&gt;H12,I12-J12,"-")</f>
        <v>-</v>
      </c>
      <c r="M12" s="36"/>
      <c r="N12" s="36"/>
      <c r="O12" s="33"/>
    </row>
    <row r="13" spans="1:15" ht="12.75">
      <c r="A13" s="37">
        <v>0</v>
      </c>
      <c r="B13" s="36">
        <v>13.2</v>
      </c>
      <c r="C13" s="36">
        <v>3.5</v>
      </c>
      <c r="D13" s="36">
        <v>0.15</v>
      </c>
      <c r="E13" s="36"/>
      <c r="F13" s="36"/>
      <c r="G13" s="36"/>
      <c r="H13" s="36"/>
      <c r="I13" s="36"/>
      <c r="J13" s="36"/>
      <c r="K13" s="36"/>
      <c r="L13" s="49"/>
      <c r="M13" s="36">
        <f>IF(O13&lt;0,-O13,"-")</f>
        <v>32.269999999999996</v>
      </c>
      <c r="N13" s="36" t="str">
        <f>IF(O13&gt;0,O13,"-")</f>
        <v>-</v>
      </c>
      <c r="O13" s="33">
        <f>-IF(K12="-",0,K12)+IF(L12="-",0,L12)+O11</f>
        <v>-32.269999999999996</v>
      </c>
    </row>
    <row r="14" spans="1:15" ht="12.75">
      <c r="A14" s="37"/>
      <c r="B14" s="36"/>
      <c r="C14" s="36"/>
      <c r="D14" s="36"/>
      <c r="E14" s="36">
        <f>(C13+C15)/2</f>
        <v>3.9</v>
      </c>
      <c r="F14" s="36">
        <f>(D13+D15)/2</f>
        <v>0.075</v>
      </c>
      <c r="G14" s="36">
        <f>(A15*1000+B15)-(A13*1000+B13)</f>
        <v>7.900000000000002</v>
      </c>
      <c r="H14" s="36">
        <f>ROUND(E14*G14,2)</f>
        <v>30.81</v>
      </c>
      <c r="I14" s="36">
        <f>ROUND(F14*G14,2)</f>
        <v>0.59</v>
      </c>
      <c r="J14" s="36">
        <f>MIN(H14,I14)</f>
        <v>0.59</v>
      </c>
      <c r="K14" s="36">
        <f>IF(H14&gt;I14,H14-J14,"-")</f>
        <v>30.22</v>
      </c>
      <c r="L14" s="49" t="str">
        <f>IF(I14&gt;H14,I14-J14,"-")</f>
        <v>-</v>
      </c>
      <c r="M14" s="36"/>
      <c r="N14" s="36"/>
      <c r="O14" s="33"/>
    </row>
    <row r="15" spans="1:15" ht="19.5" customHeight="1">
      <c r="A15" s="37">
        <v>0</v>
      </c>
      <c r="B15" s="36">
        <v>21.1</v>
      </c>
      <c r="C15" s="36">
        <v>4.3</v>
      </c>
      <c r="D15" s="50">
        <v>0</v>
      </c>
      <c r="E15" s="36"/>
      <c r="F15" s="36"/>
      <c r="G15" s="36"/>
      <c r="H15" s="36"/>
      <c r="I15" s="36"/>
      <c r="J15" s="36"/>
      <c r="K15" s="36"/>
      <c r="L15" s="49"/>
      <c r="M15" s="36">
        <f>IF(O15&lt;0,-O15,"-")</f>
        <v>62.489999999999995</v>
      </c>
      <c r="N15" s="36" t="str">
        <f>IF(O15&gt;0,O15,"-")</f>
        <v>-</v>
      </c>
      <c r="O15" s="33">
        <f>-IF(K14="-",0,K14)+IF(L14="-",0,L14)+O13</f>
        <v>-62.489999999999995</v>
      </c>
    </row>
    <row r="16" spans="1:15" ht="12.75">
      <c r="A16" s="37"/>
      <c r="B16" s="36"/>
      <c r="C16" s="36"/>
      <c r="D16" s="51"/>
      <c r="E16" s="36">
        <f>(C15+C17)/2</f>
        <v>4.8</v>
      </c>
      <c r="F16" s="36">
        <f>(D15+D17)/2</f>
        <v>0</v>
      </c>
      <c r="G16" s="36">
        <f>(A17*1000+B17)-(A15*1000+B15)</f>
        <v>6.5</v>
      </c>
      <c r="H16" s="36">
        <f>ROUND(E16*G16,2)</f>
        <v>31.2</v>
      </c>
      <c r="I16" s="36">
        <f>ROUND(F16*G16,2)</f>
        <v>0</v>
      </c>
      <c r="J16" s="36">
        <f>MIN(H16,I16)</f>
        <v>0</v>
      </c>
      <c r="K16" s="36">
        <f>IF(H16&gt;I16,H16-J16,"-")</f>
        <v>31.2</v>
      </c>
      <c r="L16" s="49" t="str">
        <f>IF(I16&gt;H16,I16-J16,"-")</f>
        <v>-</v>
      </c>
      <c r="M16" s="36"/>
      <c r="N16" s="36"/>
      <c r="O16" s="33"/>
    </row>
    <row r="17" spans="1:15" ht="12.75">
      <c r="A17" s="37">
        <v>0</v>
      </c>
      <c r="B17" s="36">
        <v>27.6</v>
      </c>
      <c r="C17" s="36">
        <v>5.3</v>
      </c>
      <c r="D17" s="36">
        <v>0</v>
      </c>
      <c r="E17" s="36"/>
      <c r="F17" s="36"/>
      <c r="G17" s="36"/>
      <c r="H17" s="36"/>
      <c r="I17" s="36"/>
      <c r="J17" s="36"/>
      <c r="K17" s="36"/>
      <c r="L17" s="49"/>
      <c r="M17" s="36">
        <f>IF(O17&lt;0,-O17,"-")</f>
        <v>93.69</v>
      </c>
      <c r="N17" s="36" t="str">
        <f>IF(O17&gt;0,O17,"-")</f>
        <v>-</v>
      </c>
      <c r="O17" s="33">
        <f>-IF(K16="-",0,K16)+IF(L16="-",0,L16)+O15</f>
        <v>-93.69</v>
      </c>
    </row>
    <row r="18" spans="1:15" ht="12.75">
      <c r="A18" s="37"/>
      <c r="B18" s="36"/>
      <c r="C18" s="36"/>
      <c r="D18" s="36"/>
      <c r="E18" s="36">
        <f>(C17+C19)/2</f>
        <v>5.8</v>
      </c>
      <c r="F18" s="36">
        <f>(D17+D19)/2</f>
        <v>0</v>
      </c>
      <c r="G18" s="36">
        <f>(A19*1000+B19)-(A17*1000+B17)</f>
        <v>1.3999999999999986</v>
      </c>
      <c r="H18" s="36">
        <f>ROUND(E18*G18,2)</f>
        <v>8.12</v>
      </c>
      <c r="I18" s="36">
        <f>ROUND(F18*G18,2)</f>
        <v>0</v>
      </c>
      <c r="J18" s="36">
        <f>MIN(H18,I18)</f>
        <v>0</v>
      </c>
      <c r="K18" s="36">
        <f>IF(H18&gt;I18,H18-J18,"-")</f>
        <v>8.12</v>
      </c>
      <c r="L18" s="49" t="str">
        <f>IF(I18&gt;H18,I18-J18,"-")</f>
        <v>-</v>
      </c>
      <c r="M18" s="36"/>
      <c r="N18" s="36"/>
      <c r="O18" s="33"/>
    </row>
    <row r="19" spans="1:27" ht="15.75">
      <c r="A19" s="37">
        <v>0</v>
      </c>
      <c r="B19" s="36">
        <v>29</v>
      </c>
      <c r="C19" s="36">
        <v>6.3</v>
      </c>
      <c r="D19" s="50">
        <v>0</v>
      </c>
      <c r="E19" s="36"/>
      <c r="F19" s="36"/>
      <c r="G19" s="36"/>
      <c r="H19" s="36"/>
      <c r="I19" s="36"/>
      <c r="J19" s="36"/>
      <c r="K19" s="36"/>
      <c r="L19" s="49"/>
      <c r="M19" s="36">
        <f>IF(O19&lt;0,-O19,"-")</f>
        <v>101.81</v>
      </c>
      <c r="N19" s="36" t="str">
        <f>IF(O19&gt;0,O19,"-")</f>
        <v>-</v>
      </c>
      <c r="O19" s="33">
        <f>-IF(K18="-",0,K18)+IF(L18="-",0,L18)+O17</f>
        <v>-101.81</v>
      </c>
      <c r="T19" s="45"/>
      <c r="U19" s="45"/>
      <c r="V19" s="5"/>
      <c r="W19" s="12"/>
      <c r="X19" s="12"/>
      <c r="Y19" s="12"/>
      <c r="Z19" s="3"/>
      <c r="AA19" s="3"/>
    </row>
    <row r="20" spans="1:27" ht="12.75">
      <c r="A20" s="37"/>
      <c r="B20" s="36"/>
      <c r="C20" s="36"/>
      <c r="D20" s="51"/>
      <c r="E20" s="36">
        <f>(C19+C21)/2</f>
        <v>6.9</v>
      </c>
      <c r="F20" s="36">
        <f>(D19+D21)/2</f>
        <v>0</v>
      </c>
      <c r="G20" s="36">
        <f>(A21*1000+B21)-(A19*1000+B19)</f>
        <v>2.1000000000000014</v>
      </c>
      <c r="H20" s="36">
        <f>ROUND(E20*G20,2)</f>
        <v>14.49</v>
      </c>
      <c r="I20" s="36">
        <f>ROUND(F20*G20,2)</f>
        <v>0</v>
      </c>
      <c r="J20" s="36">
        <f>MIN(H20,I20)</f>
        <v>0</v>
      </c>
      <c r="K20" s="36">
        <f>IF(H20&gt;I20,H20-J20,"-")</f>
        <v>14.49</v>
      </c>
      <c r="L20" s="49" t="str">
        <f>IF(I20&gt;H20,I20-J20,"-")</f>
        <v>-</v>
      </c>
      <c r="M20" s="36"/>
      <c r="N20" s="36"/>
      <c r="O20" s="33"/>
      <c r="T20" s="2"/>
      <c r="U20" s="2"/>
      <c r="V20" s="2"/>
      <c r="W20" s="2"/>
      <c r="X20" s="2"/>
      <c r="Y20" s="2"/>
      <c r="Z20" s="2"/>
      <c r="AA20" s="2"/>
    </row>
    <row r="21" spans="1:27" ht="12.75">
      <c r="A21" s="37">
        <v>0</v>
      </c>
      <c r="B21" s="36">
        <v>31.1</v>
      </c>
      <c r="C21" s="36">
        <v>7.5</v>
      </c>
      <c r="D21" s="36">
        <v>0</v>
      </c>
      <c r="E21" s="36"/>
      <c r="F21" s="36"/>
      <c r="G21" s="36"/>
      <c r="H21" s="36"/>
      <c r="I21" s="36"/>
      <c r="J21" s="36"/>
      <c r="K21" s="36"/>
      <c r="L21" s="49"/>
      <c r="M21" s="36">
        <f>IF(O21&lt;0,-O21,"-")</f>
        <v>116.3</v>
      </c>
      <c r="N21" s="36" t="str">
        <f>IF(O21&gt;0,O21,"-")</f>
        <v>-</v>
      </c>
      <c r="O21" s="33">
        <f>-IF(K20="-",0,K20)+IF(L20="-",0,L20)+O19</f>
        <v>-116.3</v>
      </c>
      <c r="Z21" s="7"/>
      <c r="AA21" s="7">
        <f>SUM(AA10:AA20)</f>
        <v>0</v>
      </c>
    </row>
    <row r="22" spans="1:27" ht="13.5" thickBot="1">
      <c r="A22" s="37"/>
      <c r="B22" s="36"/>
      <c r="C22" s="36"/>
      <c r="D22" s="36"/>
      <c r="E22" s="2"/>
      <c r="F22" s="2"/>
      <c r="G22" s="2"/>
      <c r="H22" s="2"/>
      <c r="I22" s="2"/>
      <c r="J22" s="2"/>
      <c r="K22" s="2"/>
      <c r="L22" s="2"/>
      <c r="M22" s="36"/>
      <c r="N22" s="36"/>
      <c r="O22" s="33"/>
      <c r="T22" s="46"/>
      <c r="U22" s="46"/>
      <c r="V22" s="8"/>
      <c r="W22" s="8"/>
      <c r="X22" s="8"/>
      <c r="Y22" s="8"/>
      <c r="Z22" s="8"/>
      <c r="AA22" s="3"/>
    </row>
    <row r="23" spans="1:27" ht="16.5" thickBot="1">
      <c r="A23" s="30"/>
      <c r="B23" s="2"/>
      <c r="C23" s="2"/>
      <c r="D23" s="2"/>
      <c r="E23" s="34" t="s">
        <v>13</v>
      </c>
      <c r="F23" s="35"/>
      <c r="G23" s="19">
        <f>SUM(G83:G93)</f>
        <v>0</v>
      </c>
      <c r="H23" s="20">
        <f>SUM(H6:H22)</f>
        <v>118.28</v>
      </c>
      <c r="I23" s="20">
        <f>SUM(I6:I22)</f>
        <v>1.98</v>
      </c>
      <c r="J23" s="20">
        <f>SUM(J6:J22)</f>
        <v>1.98</v>
      </c>
      <c r="K23" s="20">
        <f>SUM(K8:K22)</f>
        <v>116.3</v>
      </c>
      <c r="L23" s="31">
        <f>SUM(L6:L24)</f>
        <v>0</v>
      </c>
      <c r="M23" s="2"/>
      <c r="N23" s="2"/>
      <c r="O23" s="27"/>
      <c r="T23" s="6"/>
      <c r="U23" s="6"/>
      <c r="V23" s="8"/>
      <c r="W23" s="8"/>
      <c r="X23" s="8"/>
      <c r="Y23" s="8"/>
      <c r="Z23" s="8"/>
      <c r="AA23" s="3"/>
    </row>
    <row r="24" spans="1:27" ht="13.5" thickBot="1">
      <c r="A24" s="30"/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2"/>
      <c r="N24" s="2"/>
      <c r="O24" s="27"/>
      <c r="T24" s="6"/>
      <c r="U24" s="6"/>
      <c r="V24" s="8"/>
      <c r="W24" s="8"/>
      <c r="X24" s="8"/>
      <c r="Y24" s="8"/>
      <c r="Z24" s="8"/>
      <c r="AA24" s="3"/>
    </row>
    <row r="25" spans="1:27" ht="12.75">
      <c r="A25" s="30"/>
      <c r="B25" s="2"/>
      <c r="C25" s="2"/>
      <c r="D25" s="2"/>
      <c r="E25" s="47" t="s">
        <v>18</v>
      </c>
      <c r="F25" s="48"/>
      <c r="G25" s="15">
        <f>I23</f>
        <v>1.98</v>
      </c>
      <c r="H25" s="15" t="s">
        <v>12</v>
      </c>
      <c r="I25" s="15">
        <f>H23</f>
        <v>118.28</v>
      </c>
      <c r="J25" s="15" t="s">
        <v>14</v>
      </c>
      <c r="K25" s="16">
        <f>I23-H23</f>
        <v>-116.3</v>
      </c>
      <c r="L25" s="3"/>
      <c r="M25" s="2"/>
      <c r="N25" s="2"/>
      <c r="O25" s="27"/>
      <c r="T25" s="6"/>
      <c r="U25" s="6"/>
      <c r="V25" s="8"/>
      <c r="W25" s="8"/>
      <c r="X25" s="8"/>
      <c r="Y25" s="8"/>
      <c r="Z25" s="8"/>
      <c r="AA25" s="3"/>
    </row>
    <row r="26" spans="1:27" ht="12.75">
      <c r="A26" s="30"/>
      <c r="B26" s="2"/>
      <c r="C26" s="2"/>
      <c r="D26" s="2"/>
      <c r="E26" s="17"/>
      <c r="F26" s="14"/>
      <c r="G26" s="13">
        <f>L23</f>
        <v>0</v>
      </c>
      <c r="H26" s="13" t="s">
        <v>12</v>
      </c>
      <c r="I26" s="13">
        <f>K23</f>
        <v>116.3</v>
      </c>
      <c r="J26" s="13" t="s">
        <v>14</v>
      </c>
      <c r="K26" s="18">
        <f>L23-K23</f>
        <v>-116.3</v>
      </c>
      <c r="L26" s="3"/>
      <c r="M26" s="2"/>
      <c r="N26" s="2"/>
      <c r="O26" s="27"/>
      <c r="T26" s="4"/>
      <c r="U26" s="4"/>
      <c r="V26" s="4"/>
      <c r="W26" s="4"/>
      <c r="X26" s="4"/>
      <c r="Y26" s="4"/>
      <c r="Z26" s="4"/>
      <c r="AA26" s="4"/>
    </row>
    <row r="27" spans="1:15" ht="12.75">
      <c r="A27" s="30"/>
      <c r="B27" s="2"/>
      <c r="C27" s="2"/>
      <c r="D27" s="2"/>
      <c r="E27" s="17"/>
      <c r="F27" s="14"/>
      <c r="G27" s="13">
        <f>H23</f>
        <v>118.28</v>
      </c>
      <c r="H27" s="13" t="s">
        <v>12</v>
      </c>
      <c r="I27" s="13">
        <f>K23</f>
        <v>116.3</v>
      </c>
      <c r="J27" s="13" t="s">
        <v>14</v>
      </c>
      <c r="K27" s="18">
        <f>H23-K23</f>
        <v>1.980000000000004</v>
      </c>
      <c r="L27" s="3"/>
      <c r="M27" s="2"/>
      <c r="N27" s="2"/>
      <c r="O27" s="27"/>
    </row>
    <row r="28" spans="1:15" ht="13.5" thickBot="1">
      <c r="A28" s="30"/>
      <c r="B28" s="2"/>
      <c r="C28" s="2"/>
      <c r="D28" s="2"/>
      <c r="E28" s="21"/>
      <c r="F28" s="22"/>
      <c r="G28" s="23">
        <f>I23</f>
        <v>1.98</v>
      </c>
      <c r="H28" s="23" t="s">
        <v>12</v>
      </c>
      <c r="I28" s="23">
        <f>L23</f>
        <v>0</v>
      </c>
      <c r="J28" s="23" t="s">
        <v>14</v>
      </c>
      <c r="K28" s="24">
        <f>I23-L23</f>
        <v>1.98</v>
      </c>
      <c r="L28" s="3"/>
      <c r="M28" s="2"/>
      <c r="N28" s="2"/>
      <c r="O28" s="27"/>
    </row>
    <row r="29" spans="1:15" ht="12.75">
      <c r="A29" s="3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7"/>
    </row>
    <row r="30" spans="1:15" ht="12.75">
      <c r="A30" s="3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7"/>
    </row>
    <row r="31" spans="1:15" ht="12.75">
      <c r="A31" s="3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7"/>
    </row>
    <row r="32" spans="1:15" ht="12.75">
      <c r="A32" s="3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7"/>
    </row>
    <row r="33" spans="1:15" ht="12.75">
      <c r="A33" s="3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7"/>
    </row>
    <row r="34" spans="1:15" ht="12.75">
      <c r="A34" s="3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7"/>
    </row>
    <row r="35" spans="1:15" ht="12.75">
      <c r="A35" s="3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7"/>
    </row>
    <row r="36" spans="1:15" ht="12.75">
      <c r="A36" s="3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7"/>
    </row>
    <row r="37" spans="1:15" ht="12.75">
      <c r="A37" s="3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7"/>
    </row>
    <row r="38" spans="1:15" ht="12.75">
      <c r="A38" s="3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7"/>
    </row>
    <row r="39" spans="1:15" ht="12.75">
      <c r="A39" s="3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7"/>
    </row>
    <row r="40" spans="1:15" ht="12.75">
      <c r="A40" s="3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7"/>
    </row>
    <row r="41" spans="1:15" ht="12.75">
      <c r="A41" s="3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7"/>
    </row>
    <row r="42" spans="1:15" ht="12.75">
      <c r="A42" s="3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7"/>
    </row>
    <row r="43" spans="1:15" ht="12.75">
      <c r="A43" s="3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7"/>
    </row>
    <row r="44" spans="1:15" ht="12.75">
      <c r="A44" s="3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7"/>
    </row>
    <row r="45" spans="1:15" ht="12.75">
      <c r="A45" s="3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7"/>
    </row>
    <row r="46" spans="1:15" ht="12.75">
      <c r="A46" s="3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7"/>
    </row>
    <row r="47" spans="1:15" ht="12.75">
      <c r="A47" s="3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7"/>
    </row>
    <row r="48" spans="1:15" ht="12.75">
      <c r="A48" s="3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7"/>
    </row>
    <row r="49" spans="1:15" ht="12.75">
      <c r="A49" s="30"/>
      <c r="B49" s="2"/>
      <c r="C49" s="2"/>
      <c r="D49" s="2"/>
      <c r="M49" s="2"/>
      <c r="N49" s="2"/>
      <c r="O49" s="27"/>
    </row>
    <row r="50" spans="1:15" ht="12.75">
      <c r="A50" s="30"/>
      <c r="B50" s="2"/>
      <c r="C50" s="2"/>
      <c r="D50" s="2"/>
      <c r="M50" s="2"/>
      <c r="N50" s="2"/>
      <c r="O50" s="27"/>
    </row>
    <row r="51" spans="1:15" ht="12.75">
      <c r="A51" s="30"/>
      <c r="B51" s="2"/>
      <c r="C51" s="2"/>
      <c r="D51" s="2"/>
      <c r="M51" s="2"/>
      <c r="N51" s="2"/>
      <c r="O51" s="27"/>
    </row>
    <row r="52" spans="1:15" ht="12.75">
      <c r="A52" s="30"/>
      <c r="B52" s="2"/>
      <c r="C52" s="2"/>
      <c r="D52" s="2"/>
      <c r="M52" s="2"/>
      <c r="N52" s="2"/>
      <c r="O52" s="27"/>
    </row>
    <row r="53" spans="1:15" ht="12.75">
      <c r="A53" s="30"/>
      <c r="B53" s="2"/>
      <c r="C53" s="2"/>
      <c r="D53" s="2"/>
      <c r="M53" s="2"/>
      <c r="N53" s="2"/>
      <c r="O53" s="27"/>
    </row>
    <row r="54" spans="1:15" ht="12.75">
      <c r="A54" s="30"/>
      <c r="B54" s="2"/>
      <c r="C54" s="2"/>
      <c r="D54" s="2"/>
      <c r="M54" s="2"/>
      <c r="N54" s="2"/>
      <c r="O54" s="27"/>
    </row>
    <row r="55" spans="1:15" ht="12.75">
      <c r="A55" s="3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7"/>
    </row>
    <row r="56" spans="1:15" ht="12.75">
      <c r="A56" s="3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7"/>
    </row>
    <row r="57" spans="1:15" ht="12.75">
      <c r="A57" s="3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 t="s">
        <v>20</v>
      </c>
      <c r="O57" s="27"/>
    </row>
    <row r="58" spans="1:15" ht="12.75">
      <c r="A58" s="3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7"/>
    </row>
    <row r="59" spans="1:15" ht="12.75">
      <c r="A59" s="3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7"/>
    </row>
    <row r="60" spans="1:15" ht="12.75">
      <c r="A60" s="3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7"/>
    </row>
    <row r="61" spans="1:15" ht="12.75">
      <c r="A61" s="30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7"/>
    </row>
    <row r="62" spans="1:15" ht="12.75">
      <c r="A62" s="3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7"/>
    </row>
    <row r="63" spans="1:15" ht="12.75">
      <c r="A63" s="30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7"/>
    </row>
    <row r="64" spans="1:15" ht="12.75">
      <c r="A64" s="30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7"/>
    </row>
    <row r="65" spans="1:15" ht="12.75">
      <c r="A65" s="30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7"/>
    </row>
    <row r="66" spans="1:15" ht="12.75">
      <c r="A66" s="30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7"/>
    </row>
    <row r="67" spans="1:15" ht="12.75">
      <c r="A67" s="3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7"/>
    </row>
    <row r="68" spans="1:15" ht="12.75">
      <c r="A68" s="3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7"/>
    </row>
    <row r="69" spans="1:15" ht="12.75">
      <c r="A69" s="3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7"/>
    </row>
    <row r="70" spans="1:15" ht="12.75">
      <c r="A70" s="3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7"/>
    </row>
    <row r="71" spans="1:15" ht="12.75">
      <c r="A71" s="3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7"/>
    </row>
    <row r="72" spans="1:15" ht="12.75">
      <c r="A72" s="3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7"/>
    </row>
    <row r="73" spans="1:15" ht="12.75">
      <c r="A73" s="3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7"/>
    </row>
    <row r="74" spans="1:15" ht="12.75">
      <c r="A74" s="3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7"/>
    </row>
    <row r="75" spans="1:15" ht="12.75">
      <c r="A75" s="3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7"/>
    </row>
    <row r="76" spans="1:15" ht="12.75">
      <c r="A76" s="3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7"/>
    </row>
    <row r="77" spans="1:15" ht="12.75">
      <c r="A77" s="30"/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 s="2"/>
      <c r="N77" s="2"/>
      <c r="O77" s="27"/>
    </row>
    <row r="78" spans="1:15" ht="12.75">
      <c r="A78" s="30"/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2"/>
      <c r="N78" s="2"/>
      <c r="O78" s="27"/>
    </row>
    <row r="79" spans="1:15" ht="12.75">
      <c r="A79" s="30"/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 s="2"/>
      <c r="N79" s="2"/>
      <c r="O79" s="27"/>
    </row>
    <row r="80" spans="1:15" ht="12.75">
      <c r="A80" s="30"/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2"/>
      <c r="N80" s="2"/>
      <c r="O80" s="27"/>
    </row>
    <row r="81" spans="1:15" ht="12.75">
      <c r="A81" s="30"/>
      <c r="B81" s="2"/>
      <c r="C81" s="2"/>
      <c r="D81" s="2"/>
      <c r="E81" s="3"/>
      <c r="F81" s="3"/>
      <c r="G81" s="3"/>
      <c r="H81" s="3"/>
      <c r="I81" s="3"/>
      <c r="J81" s="3"/>
      <c r="K81" s="3"/>
      <c r="L81" s="3"/>
      <c r="M81" s="2"/>
      <c r="N81" s="2"/>
      <c r="O81" s="27"/>
    </row>
    <row r="82" spans="1:15" ht="12.75">
      <c r="A82" s="30"/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 s="2"/>
      <c r="N82" s="2"/>
      <c r="O82" s="27"/>
    </row>
    <row r="83" spans="1:15" ht="12.75">
      <c r="A83" s="3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7"/>
    </row>
    <row r="84" spans="1:15" ht="12.75">
      <c r="A84" s="3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7"/>
    </row>
    <row r="85" spans="1:15" ht="12.75">
      <c r="A85" s="3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7"/>
    </row>
    <row r="86" spans="1:15" ht="12.75">
      <c r="A86" s="3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7"/>
    </row>
    <row r="87" spans="1:15" ht="12.75">
      <c r="A87" s="3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7"/>
    </row>
    <row r="88" spans="1:15" ht="12.75">
      <c r="A88" s="3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7"/>
    </row>
    <row r="89" spans="1:15" ht="12.75">
      <c r="A89" s="3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7"/>
    </row>
    <row r="90" spans="1:15" ht="12.75">
      <c r="A90" s="3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7"/>
    </row>
    <row r="91" spans="1:15" ht="12.75">
      <c r="A91" s="3"/>
      <c r="B91" s="3"/>
      <c r="C91" s="3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7"/>
    </row>
    <row r="92" spans="1:1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2"/>
      <c r="N92" s="2"/>
      <c r="O92" s="27"/>
    </row>
    <row r="93" spans="1:1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4" ht="12.75">
      <c r="A95" s="3"/>
      <c r="B95" s="3"/>
      <c r="C95" s="3"/>
      <c r="D95" s="3"/>
      <c r="M95" s="3"/>
      <c r="N95" s="3"/>
    </row>
    <row r="96" spans="1:14" ht="12.75">
      <c r="A96" s="3"/>
      <c r="B96" s="3"/>
      <c r="C96" s="3"/>
      <c r="D96" s="3"/>
      <c r="M96" s="3"/>
      <c r="N96" s="3"/>
    </row>
    <row r="97" spans="1:14" ht="12.75">
      <c r="A97" s="3"/>
      <c r="B97" s="3"/>
      <c r="C97" s="3"/>
      <c r="D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</sheetData>
  <mergeCells count="146">
    <mergeCell ref="E23:F23"/>
    <mergeCell ref="E25:F25"/>
    <mergeCell ref="M21:M22"/>
    <mergeCell ref="N21:N22"/>
    <mergeCell ref="E20:E21"/>
    <mergeCell ref="F20:F21"/>
    <mergeCell ref="G20:G21"/>
    <mergeCell ref="H20:H21"/>
    <mergeCell ref="I20:I21"/>
    <mergeCell ref="O21:O22"/>
    <mergeCell ref="T22:U22"/>
    <mergeCell ref="J20:J21"/>
    <mergeCell ref="K20:K21"/>
    <mergeCell ref="L20:L21"/>
    <mergeCell ref="M19:M20"/>
    <mergeCell ref="N19:N20"/>
    <mergeCell ref="O19:O20"/>
    <mergeCell ref="T19:U19"/>
    <mergeCell ref="L18:L19"/>
    <mergeCell ref="A21:A22"/>
    <mergeCell ref="B21:B22"/>
    <mergeCell ref="C21:C22"/>
    <mergeCell ref="D21:D22"/>
    <mergeCell ref="A19:A20"/>
    <mergeCell ref="B19:B20"/>
    <mergeCell ref="C19:C20"/>
    <mergeCell ref="D19:D20"/>
    <mergeCell ref="M17:M18"/>
    <mergeCell ref="N17:N18"/>
    <mergeCell ref="O17:O18"/>
    <mergeCell ref="E18:E19"/>
    <mergeCell ref="F18:F19"/>
    <mergeCell ref="G18:G19"/>
    <mergeCell ref="H18:H19"/>
    <mergeCell ref="I18:I19"/>
    <mergeCell ref="J18:J19"/>
    <mergeCell ref="K18:K19"/>
    <mergeCell ref="M15:M16"/>
    <mergeCell ref="N15:N16"/>
    <mergeCell ref="O15:O16"/>
    <mergeCell ref="E16:E17"/>
    <mergeCell ref="F16:F17"/>
    <mergeCell ref="G16:G17"/>
    <mergeCell ref="H16:H17"/>
    <mergeCell ref="I16:I17"/>
    <mergeCell ref="J16:J17"/>
    <mergeCell ref="K16:K17"/>
    <mergeCell ref="L14:L15"/>
    <mergeCell ref="A15:A16"/>
    <mergeCell ref="B15:B16"/>
    <mergeCell ref="C15:C16"/>
    <mergeCell ref="D15:D16"/>
    <mergeCell ref="L16:L17"/>
    <mergeCell ref="A17:A18"/>
    <mergeCell ref="B17:B18"/>
    <mergeCell ref="C17:C18"/>
    <mergeCell ref="D17:D18"/>
    <mergeCell ref="M13:M14"/>
    <mergeCell ref="N13:N14"/>
    <mergeCell ref="O13:O14"/>
    <mergeCell ref="E14:E15"/>
    <mergeCell ref="F14:F15"/>
    <mergeCell ref="G14:G15"/>
    <mergeCell ref="H14:H15"/>
    <mergeCell ref="I14:I15"/>
    <mergeCell ref="J14:J15"/>
    <mergeCell ref="K14:K15"/>
    <mergeCell ref="M11:M12"/>
    <mergeCell ref="N11:N12"/>
    <mergeCell ref="O11:O12"/>
    <mergeCell ref="E12:E13"/>
    <mergeCell ref="F12:F13"/>
    <mergeCell ref="G12:G13"/>
    <mergeCell ref="H12:H13"/>
    <mergeCell ref="I12:I13"/>
    <mergeCell ref="J12:J13"/>
    <mergeCell ref="K12:K13"/>
    <mergeCell ref="L10:L11"/>
    <mergeCell ref="A11:A12"/>
    <mergeCell ref="B11:B12"/>
    <mergeCell ref="C11:C12"/>
    <mergeCell ref="D11:D12"/>
    <mergeCell ref="L12:L13"/>
    <mergeCell ref="A13:A14"/>
    <mergeCell ref="B13:B14"/>
    <mergeCell ref="C13:C14"/>
    <mergeCell ref="D13:D14"/>
    <mergeCell ref="M9:M10"/>
    <mergeCell ref="N9:N10"/>
    <mergeCell ref="O9:O10"/>
    <mergeCell ref="E10:E11"/>
    <mergeCell ref="F10:F11"/>
    <mergeCell ref="G10:G11"/>
    <mergeCell ref="H10:H11"/>
    <mergeCell ref="I10:I11"/>
    <mergeCell ref="J10:J11"/>
    <mergeCell ref="K10:K11"/>
    <mergeCell ref="A9:A10"/>
    <mergeCell ref="B9:B10"/>
    <mergeCell ref="C9:C10"/>
    <mergeCell ref="D9:D10"/>
    <mergeCell ref="N7:N8"/>
    <mergeCell ref="O7:O8"/>
    <mergeCell ref="E8:E9"/>
    <mergeCell ref="F8:F9"/>
    <mergeCell ref="G8:G9"/>
    <mergeCell ref="H8:H9"/>
    <mergeCell ref="I8:I9"/>
    <mergeCell ref="J8:J9"/>
    <mergeCell ref="K8:K9"/>
    <mergeCell ref="L8:L9"/>
    <mergeCell ref="M7:M8"/>
    <mergeCell ref="A7:A8"/>
    <mergeCell ref="B7:B8"/>
    <mergeCell ref="C7:C8"/>
    <mergeCell ref="D7:D8"/>
    <mergeCell ref="H4:I4"/>
    <mergeCell ref="O5:O6"/>
    <mergeCell ref="E6:E7"/>
    <mergeCell ref="F6:F7"/>
    <mergeCell ref="G6:G7"/>
    <mergeCell ref="H6:H7"/>
    <mergeCell ref="I6:I7"/>
    <mergeCell ref="J6:J7"/>
    <mergeCell ref="K6:K7"/>
    <mergeCell ref="L6:L7"/>
    <mergeCell ref="K2:L2"/>
    <mergeCell ref="M4:N4"/>
    <mergeCell ref="A5:A6"/>
    <mergeCell ref="B5:B6"/>
    <mergeCell ref="C5:C6"/>
    <mergeCell ref="D5:D6"/>
    <mergeCell ref="M5:M6"/>
    <mergeCell ref="N5:N6"/>
    <mergeCell ref="C4:D4"/>
    <mergeCell ref="E4:F4"/>
    <mergeCell ref="M2:N2"/>
    <mergeCell ref="K4:L4"/>
    <mergeCell ref="A1:N1"/>
    <mergeCell ref="A2:A4"/>
    <mergeCell ref="B2:B4"/>
    <mergeCell ref="C2:D2"/>
    <mergeCell ref="E2:F2"/>
    <mergeCell ref="G2:G3"/>
    <mergeCell ref="H2:I2"/>
    <mergeCell ref="J2:J3"/>
  </mergeCells>
  <printOptions/>
  <pageMargins left="1.1811023622047245" right="0.1968503937007874" top="0.984251968503937" bottom="0.984251968503937" header="0.5118110236220472" footer="0.5118110236220472"/>
  <pageSetup horizontalDpi="300" verticalDpi="300" orientation="portrait" paperSize="9" scale="80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zoomScaleSheetLayoutView="115" workbookViewId="0" topLeftCell="A25">
      <selection activeCell="P39" sqref="P39"/>
    </sheetView>
  </sheetViews>
  <sheetFormatPr defaultColWidth="9.140625" defaultRowHeight="12.75"/>
  <cols>
    <col min="8" max="8" width="9.7109375" style="0" customWidth="1"/>
    <col min="11" max="11" width="9.8515625" style="0" customWidth="1"/>
  </cols>
  <sheetData>
    <row r="1" spans="1:15" ht="58.5" customHeight="1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  <c r="O1" s="9"/>
    </row>
    <row r="2" spans="1:15" ht="12.75">
      <c r="A2" s="41" t="s">
        <v>0</v>
      </c>
      <c r="B2" s="42" t="s">
        <v>1</v>
      </c>
      <c r="C2" s="42" t="s">
        <v>2</v>
      </c>
      <c r="D2" s="42"/>
      <c r="E2" s="42" t="s">
        <v>3</v>
      </c>
      <c r="F2" s="42"/>
      <c r="G2" s="43" t="s">
        <v>4</v>
      </c>
      <c r="H2" s="42" t="s">
        <v>5</v>
      </c>
      <c r="I2" s="42"/>
      <c r="J2" s="43" t="s">
        <v>6</v>
      </c>
      <c r="K2" s="42" t="s">
        <v>7</v>
      </c>
      <c r="L2" s="42"/>
      <c r="M2" s="42" t="s">
        <v>8</v>
      </c>
      <c r="N2" s="44"/>
      <c r="O2" s="9"/>
    </row>
    <row r="3" spans="1:15" ht="12.75">
      <c r="A3" s="41"/>
      <c r="B3" s="42"/>
      <c r="C3" s="10" t="s">
        <v>15</v>
      </c>
      <c r="D3" s="10" t="s">
        <v>16</v>
      </c>
      <c r="E3" s="10" t="s">
        <v>15</v>
      </c>
      <c r="F3" s="10" t="s">
        <v>16</v>
      </c>
      <c r="G3" s="43"/>
      <c r="H3" s="10" t="s">
        <v>17</v>
      </c>
      <c r="I3" s="10" t="s">
        <v>19</v>
      </c>
      <c r="J3" s="43"/>
      <c r="K3" s="10" t="s">
        <v>17</v>
      </c>
      <c r="L3" s="10" t="s">
        <v>19</v>
      </c>
      <c r="M3" s="10" t="s">
        <v>17</v>
      </c>
      <c r="N3" s="1" t="s">
        <v>19</v>
      </c>
      <c r="O3" s="9"/>
    </row>
    <row r="4" spans="1:15" ht="12.75">
      <c r="A4" s="41"/>
      <c r="B4" s="42"/>
      <c r="C4" s="42" t="s">
        <v>9</v>
      </c>
      <c r="D4" s="42"/>
      <c r="E4" s="42" t="s">
        <v>9</v>
      </c>
      <c r="F4" s="42"/>
      <c r="G4" s="10" t="s">
        <v>10</v>
      </c>
      <c r="H4" s="42" t="s">
        <v>11</v>
      </c>
      <c r="I4" s="42"/>
      <c r="J4" s="10" t="s">
        <v>11</v>
      </c>
      <c r="K4" s="42" t="s">
        <v>11</v>
      </c>
      <c r="L4" s="42"/>
      <c r="M4" s="42" t="s">
        <v>11</v>
      </c>
      <c r="N4" s="44"/>
      <c r="O4" s="9"/>
    </row>
    <row r="5" spans="1:15" ht="12.75">
      <c r="A5" s="37">
        <v>0</v>
      </c>
      <c r="B5" s="36">
        <v>0</v>
      </c>
      <c r="C5" s="36">
        <v>0</v>
      </c>
      <c r="D5" s="36">
        <v>0</v>
      </c>
      <c r="E5" s="10"/>
      <c r="F5" s="10"/>
      <c r="G5" s="10"/>
      <c r="H5" s="10"/>
      <c r="I5" s="10"/>
      <c r="J5" s="10"/>
      <c r="K5" s="10"/>
      <c r="L5" s="10"/>
      <c r="M5" s="36">
        <v>0</v>
      </c>
      <c r="N5" s="36" t="s">
        <v>12</v>
      </c>
      <c r="O5" s="9"/>
    </row>
    <row r="6" spans="1:15" ht="12.75">
      <c r="A6" s="37"/>
      <c r="B6" s="36"/>
      <c r="C6" s="36"/>
      <c r="D6" s="36"/>
      <c r="E6" s="36">
        <f>(C5+C7)/2</f>
        <v>0</v>
      </c>
      <c r="F6" s="36">
        <f>(D5+D7)/2</f>
        <v>0</v>
      </c>
      <c r="G6" s="36">
        <f>(A7*1000+B7)-(A5*1000+B5)</f>
        <v>3</v>
      </c>
      <c r="H6" s="36">
        <f>ROUND(E6*G6,2)</f>
        <v>0</v>
      </c>
      <c r="I6" s="36">
        <f>ROUND(F6*G6,2)</f>
        <v>0</v>
      </c>
      <c r="J6" s="36">
        <f>MIN(H6,I6)</f>
        <v>0</v>
      </c>
      <c r="K6" s="36" t="str">
        <f>IF(H6&gt;I6,H6-J6,"-")</f>
        <v>-</v>
      </c>
      <c r="L6" s="36" t="str">
        <f>IF(I6&gt;H6,I6-J6,"-")</f>
        <v>-</v>
      </c>
      <c r="M6" s="36"/>
      <c r="N6" s="36"/>
      <c r="O6" s="9"/>
    </row>
    <row r="7" spans="1:15" ht="12.75">
      <c r="A7" s="37">
        <v>0</v>
      </c>
      <c r="B7" s="36">
        <v>3</v>
      </c>
      <c r="C7" s="36">
        <v>0</v>
      </c>
      <c r="D7" s="36">
        <v>0</v>
      </c>
      <c r="E7" s="36"/>
      <c r="F7" s="36"/>
      <c r="G7" s="36"/>
      <c r="H7" s="36"/>
      <c r="I7" s="36"/>
      <c r="J7" s="36"/>
      <c r="K7" s="36"/>
      <c r="L7" s="36"/>
      <c r="M7" s="36" t="str">
        <f>IF(O7&lt;0,-O7,"-")</f>
        <v>-</v>
      </c>
      <c r="N7" s="36" t="s">
        <v>12</v>
      </c>
      <c r="O7" s="33">
        <f>-IF(K6="-",0,K6)+IF(L6="-",0,L6)+O5</f>
        <v>0</v>
      </c>
    </row>
    <row r="8" spans="1:15" ht="12.75">
      <c r="A8" s="37"/>
      <c r="B8" s="36"/>
      <c r="C8" s="36"/>
      <c r="D8" s="36"/>
      <c r="E8" s="36">
        <f>(C7+C9)/2</f>
        <v>1.825</v>
      </c>
      <c r="F8" s="36">
        <f>(D7+D9)/2</f>
        <v>0.2</v>
      </c>
      <c r="G8" s="36">
        <f>(A9*1000+B9)-(A7*1000+B7)</f>
        <v>8.1</v>
      </c>
      <c r="H8" s="36">
        <f>ROUND(E8*G8,2)</f>
        <v>14.78</v>
      </c>
      <c r="I8" s="36">
        <f>ROUND(F8*G8,2)</f>
        <v>1.62</v>
      </c>
      <c r="J8" s="36">
        <f>MIN(H8,I8)</f>
        <v>1.62</v>
      </c>
      <c r="K8" s="36">
        <f>IF(H8&gt;I8,H8-J8,"-")</f>
        <v>13.16</v>
      </c>
      <c r="L8" s="36" t="str">
        <f>IF(I8&gt;H8,I8-J8,"-")</f>
        <v>-</v>
      </c>
      <c r="M8" s="36"/>
      <c r="N8" s="36"/>
      <c r="O8" s="33"/>
    </row>
    <row r="9" spans="1:15" ht="12.75">
      <c r="A9" s="37">
        <v>0</v>
      </c>
      <c r="B9" s="36">
        <v>11.1</v>
      </c>
      <c r="C9" s="36">
        <v>3.65</v>
      </c>
      <c r="D9" s="50">
        <v>0.4</v>
      </c>
      <c r="E9" s="36"/>
      <c r="F9" s="36"/>
      <c r="G9" s="36"/>
      <c r="H9" s="36"/>
      <c r="I9" s="36"/>
      <c r="J9" s="36"/>
      <c r="K9" s="36"/>
      <c r="L9" s="36"/>
      <c r="M9" s="36">
        <f>IF(O9&lt;0,-O9,"-")</f>
        <v>13.16</v>
      </c>
      <c r="N9" s="36" t="str">
        <f>IF(O9&gt;0,O9,"-")</f>
        <v>-</v>
      </c>
      <c r="O9" s="33">
        <f>-IF(K8="-",0,K8)+IF(L8="-",0,L8)+O7</f>
        <v>-13.16</v>
      </c>
    </row>
    <row r="10" spans="1:15" ht="12.75">
      <c r="A10" s="37"/>
      <c r="B10" s="36"/>
      <c r="C10" s="36"/>
      <c r="D10" s="51"/>
      <c r="E10" s="36">
        <f>(C9+C11)/2</f>
        <v>3.775</v>
      </c>
      <c r="F10" s="36">
        <f>(D9+D11)/2</f>
        <v>0.25</v>
      </c>
      <c r="G10" s="36">
        <f>(A11*1000+B11)-(A9*1000+B9)</f>
        <v>22.199999999999996</v>
      </c>
      <c r="H10" s="36">
        <f>ROUND(E10*G10,2)</f>
        <v>83.81</v>
      </c>
      <c r="I10" s="36">
        <f>ROUND(F10*G10,2)</f>
        <v>5.55</v>
      </c>
      <c r="J10" s="36">
        <f>MIN(H10,I10)</f>
        <v>5.55</v>
      </c>
      <c r="K10" s="36">
        <f>IF(H10&gt;I10,H10-J10,"-")</f>
        <v>78.26</v>
      </c>
      <c r="L10" s="36" t="str">
        <f>IF(I10&gt;H10,I10-J10,"-")</f>
        <v>-</v>
      </c>
      <c r="M10" s="36"/>
      <c r="N10" s="36"/>
      <c r="O10" s="33"/>
    </row>
    <row r="11" spans="1:15" ht="12.75">
      <c r="A11" s="37">
        <v>0</v>
      </c>
      <c r="B11" s="36">
        <v>33.3</v>
      </c>
      <c r="C11" s="36">
        <v>3.9</v>
      </c>
      <c r="D11" s="36">
        <v>0.1</v>
      </c>
      <c r="E11" s="36"/>
      <c r="F11" s="36"/>
      <c r="G11" s="36"/>
      <c r="H11" s="36"/>
      <c r="I11" s="36"/>
      <c r="J11" s="36"/>
      <c r="K11" s="36"/>
      <c r="L11" s="36"/>
      <c r="M11" s="36">
        <f>IF(O11&lt;0,-O11,"-")</f>
        <v>91.42</v>
      </c>
      <c r="N11" s="36" t="str">
        <f>IF(O11&gt;0,O11,"-")</f>
        <v>-</v>
      </c>
      <c r="O11" s="33">
        <f>-IF(K10="-",0,K10)+IF(L10="-",0,L10)+O9</f>
        <v>-91.42</v>
      </c>
    </row>
    <row r="12" spans="1:15" ht="12.75">
      <c r="A12" s="37"/>
      <c r="B12" s="36"/>
      <c r="C12" s="36"/>
      <c r="D12" s="36"/>
      <c r="E12" s="36">
        <f>(C11+C13)/2</f>
        <v>3.7</v>
      </c>
      <c r="F12" s="36">
        <f>(D11+D13)/2</f>
        <v>0.15000000000000002</v>
      </c>
      <c r="G12" s="36">
        <f>(A13*1000+B13)-(A11*1000+B11)</f>
        <v>11</v>
      </c>
      <c r="H12" s="36">
        <f>ROUND(E12*G12,2)</f>
        <v>40.7</v>
      </c>
      <c r="I12" s="36">
        <f>ROUND(F12*G12,2)</f>
        <v>1.65</v>
      </c>
      <c r="J12" s="36">
        <f>MIN(H12,I12)</f>
        <v>1.65</v>
      </c>
      <c r="K12" s="36">
        <f>IF(H12&gt;I12,H12-J12,"-")</f>
        <v>39.050000000000004</v>
      </c>
      <c r="L12" s="36" t="str">
        <f>IF(I12&gt;H12,I12-J12,"-")</f>
        <v>-</v>
      </c>
      <c r="M12" s="36"/>
      <c r="N12" s="36"/>
      <c r="O12" s="33"/>
    </row>
    <row r="13" spans="1:15" ht="12.75">
      <c r="A13" s="37">
        <v>0</v>
      </c>
      <c r="B13" s="36">
        <v>44.3</v>
      </c>
      <c r="C13" s="36">
        <v>3.5</v>
      </c>
      <c r="D13" s="50">
        <v>0.2</v>
      </c>
      <c r="E13" s="36"/>
      <c r="F13" s="36"/>
      <c r="G13" s="36"/>
      <c r="H13" s="36"/>
      <c r="I13" s="36"/>
      <c r="J13" s="36"/>
      <c r="K13" s="36"/>
      <c r="L13" s="36"/>
      <c r="M13" s="36">
        <f>IF(O13&lt;0,-O13,"-")</f>
        <v>130.47</v>
      </c>
      <c r="N13" s="36" t="str">
        <f>IF(O13&gt;0,O13,"-")</f>
        <v>-</v>
      </c>
      <c r="O13" s="33">
        <f>-IF(K12="-",0,K12)+IF(L12="-",0,L12)+O11</f>
        <v>-130.47</v>
      </c>
    </row>
    <row r="14" spans="1:15" ht="12.75">
      <c r="A14" s="37"/>
      <c r="B14" s="36"/>
      <c r="C14" s="36"/>
      <c r="D14" s="51"/>
      <c r="E14" s="36">
        <f>(C13+C15)/2</f>
        <v>3.55</v>
      </c>
      <c r="F14" s="36">
        <f>(D13+D15)/2</f>
        <v>0.25</v>
      </c>
      <c r="G14" s="36">
        <f>(A15*1000+B15)-(A13*1000+B13)</f>
        <v>13.700000000000003</v>
      </c>
      <c r="H14" s="36">
        <f>ROUND(E14*G14,2)</f>
        <v>48.64</v>
      </c>
      <c r="I14" s="36">
        <f>ROUND(F14*G14,2)</f>
        <v>3.43</v>
      </c>
      <c r="J14" s="36">
        <f>MIN(H14,I14)</f>
        <v>3.43</v>
      </c>
      <c r="K14" s="36">
        <f>IF(H14&gt;I14,H14-J14,"-")</f>
        <v>45.21</v>
      </c>
      <c r="L14" s="36" t="str">
        <f>IF(I14&gt;H14,I14-J14,"-")</f>
        <v>-</v>
      </c>
      <c r="M14" s="36"/>
      <c r="N14" s="36"/>
      <c r="O14" s="33"/>
    </row>
    <row r="15" spans="1:15" ht="12.75">
      <c r="A15" s="37">
        <v>0</v>
      </c>
      <c r="B15" s="36">
        <v>58</v>
      </c>
      <c r="C15" s="36">
        <v>3.6</v>
      </c>
      <c r="D15" s="36">
        <v>0.3</v>
      </c>
      <c r="E15" s="36"/>
      <c r="F15" s="36"/>
      <c r="G15" s="36"/>
      <c r="H15" s="36"/>
      <c r="I15" s="36"/>
      <c r="J15" s="36"/>
      <c r="K15" s="36"/>
      <c r="L15" s="36"/>
      <c r="M15" s="36">
        <f>IF(O15&lt;0,-O15,"-")</f>
        <v>175.68</v>
      </c>
      <c r="N15" s="36" t="str">
        <f>IF(O15&gt;0,O15,"-")</f>
        <v>-</v>
      </c>
      <c r="O15" s="33">
        <f>-IF(K14="-",0,K14)+IF(L14="-",0,L14)+O13</f>
        <v>-175.68</v>
      </c>
    </row>
    <row r="16" spans="1:15" ht="12.75">
      <c r="A16" s="37"/>
      <c r="B16" s="36"/>
      <c r="C16" s="36"/>
      <c r="D16" s="36"/>
      <c r="E16" s="36">
        <f>(C15+C17)/2</f>
        <v>3.35</v>
      </c>
      <c r="F16" s="36">
        <f>(D15+D17)/2</f>
        <v>0.7000000000000001</v>
      </c>
      <c r="G16" s="36">
        <f>(A17*1000+B17)-(A15*1000+B15)</f>
        <v>7.200000000000003</v>
      </c>
      <c r="H16" s="36">
        <f>ROUND(E16*G16,2)</f>
        <v>24.12</v>
      </c>
      <c r="I16" s="36">
        <f>ROUND(F16*G16,2)</f>
        <v>5.04</v>
      </c>
      <c r="J16" s="36">
        <f>MIN(H16,I16)</f>
        <v>5.04</v>
      </c>
      <c r="K16" s="36">
        <f>IF(H16&gt;I16,H16-J16,"-")</f>
        <v>19.080000000000002</v>
      </c>
      <c r="L16" s="36" t="str">
        <f>IF(I16&gt;H16,I16-J16,"-")</f>
        <v>-</v>
      </c>
      <c r="M16" s="36"/>
      <c r="N16" s="36"/>
      <c r="O16" s="33"/>
    </row>
    <row r="17" spans="1:15" ht="12.75">
      <c r="A17" s="37">
        <v>0</v>
      </c>
      <c r="B17" s="36">
        <v>65.2</v>
      </c>
      <c r="C17" s="36">
        <v>3.1</v>
      </c>
      <c r="D17" s="50">
        <v>1.1</v>
      </c>
      <c r="E17" s="36"/>
      <c r="F17" s="36"/>
      <c r="G17" s="36"/>
      <c r="H17" s="36"/>
      <c r="I17" s="36"/>
      <c r="J17" s="36"/>
      <c r="K17" s="36"/>
      <c r="L17" s="36"/>
      <c r="M17" s="36">
        <f>IF(O17&lt;0,-O17,"-")</f>
        <v>194.76000000000002</v>
      </c>
      <c r="N17" s="36" t="str">
        <f>IF(O17&gt;0,O17,"-")</f>
        <v>-</v>
      </c>
      <c r="O17" s="33">
        <f>-IF(K16="-",0,K16)+IF(L16="-",0,L16)+O15</f>
        <v>-194.76000000000002</v>
      </c>
    </row>
    <row r="18" spans="1:15" ht="12.75">
      <c r="A18" s="37"/>
      <c r="B18" s="36"/>
      <c r="C18" s="36"/>
      <c r="D18" s="51"/>
      <c r="E18" s="36">
        <f>(C17+C19)/2</f>
        <v>3.2</v>
      </c>
      <c r="F18" s="36">
        <f>(D17+D19)/2</f>
        <v>0.75</v>
      </c>
      <c r="G18" s="36">
        <f>(A19*1000+B19)-(A17*1000+B17)</f>
        <v>8.200000000000003</v>
      </c>
      <c r="H18" s="36">
        <f>ROUND(E18*G18,2)</f>
        <v>26.24</v>
      </c>
      <c r="I18" s="36">
        <f>ROUND(F18*G18,2)</f>
        <v>6.15</v>
      </c>
      <c r="J18" s="36">
        <f>MIN(H18,I18)</f>
        <v>6.15</v>
      </c>
      <c r="K18" s="36">
        <f>IF(H18&gt;I18,H18-J18,"-")</f>
        <v>20.089999999999996</v>
      </c>
      <c r="L18" s="36" t="str">
        <f>IF(I18&gt;H18,I18-J18,"-")</f>
        <v>-</v>
      </c>
      <c r="M18" s="36"/>
      <c r="N18" s="36"/>
      <c r="O18" s="33"/>
    </row>
    <row r="19" spans="1:15" ht="12.75">
      <c r="A19" s="37">
        <v>0</v>
      </c>
      <c r="B19" s="36">
        <v>73.4</v>
      </c>
      <c r="C19" s="36">
        <v>3.3</v>
      </c>
      <c r="D19" s="36">
        <v>0.4</v>
      </c>
      <c r="E19" s="36"/>
      <c r="F19" s="36"/>
      <c r="G19" s="36"/>
      <c r="H19" s="36"/>
      <c r="I19" s="36"/>
      <c r="J19" s="36"/>
      <c r="K19" s="36"/>
      <c r="L19" s="36"/>
      <c r="M19" s="36">
        <f>IF(O19&lt;0,-O19,"-")</f>
        <v>214.85000000000002</v>
      </c>
      <c r="N19" s="36" t="str">
        <f>IF(O19&gt;0,O19,"-")</f>
        <v>-</v>
      </c>
      <c r="O19" s="33">
        <f>-IF(K18="-",0,K18)+IF(L18="-",0,L18)+O17</f>
        <v>-214.85000000000002</v>
      </c>
    </row>
    <row r="20" spans="1:15" ht="12.75">
      <c r="A20" s="37"/>
      <c r="B20" s="36"/>
      <c r="C20" s="36"/>
      <c r="D20" s="36"/>
      <c r="E20" s="36">
        <f>(C19+C21)/2</f>
        <v>3.4</v>
      </c>
      <c r="F20" s="36">
        <f>(D19+D21)/2</f>
        <v>0.25</v>
      </c>
      <c r="G20" s="36">
        <f>(A21*1000+B21)-(A19*1000+B19)</f>
        <v>8</v>
      </c>
      <c r="H20" s="36">
        <f>ROUND(E20*G20,2)</f>
        <v>27.2</v>
      </c>
      <c r="I20" s="36">
        <f>ROUND(F20*G20,2)</f>
        <v>2</v>
      </c>
      <c r="J20" s="36">
        <f>MIN(H20,I20)</f>
        <v>2</v>
      </c>
      <c r="K20" s="36">
        <f>IF(H20&gt;I20,H20-J20,"-")</f>
        <v>25.2</v>
      </c>
      <c r="L20" s="36" t="str">
        <f>IF(I20&gt;H20,I20-J20,"-")</f>
        <v>-</v>
      </c>
      <c r="M20" s="36"/>
      <c r="N20" s="36"/>
      <c r="O20" s="33"/>
    </row>
    <row r="21" spans="1:15" ht="12.75">
      <c r="A21" s="37">
        <v>0</v>
      </c>
      <c r="B21" s="36">
        <v>81.4</v>
      </c>
      <c r="C21" s="36">
        <v>3.5</v>
      </c>
      <c r="D21" s="50">
        <v>0.1</v>
      </c>
      <c r="E21" s="36"/>
      <c r="F21" s="36"/>
      <c r="G21" s="36"/>
      <c r="H21" s="36"/>
      <c r="I21" s="36"/>
      <c r="J21" s="36"/>
      <c r="K21" s="36"/>
      <c r="L21" s="36"/>
      <c r="M21" s="36">
        <f>IF(O21&lt;0,-O21,"-")</f>
        <v>240.05</v>
      </c>
      <c r="N21" s="36" t="str">
        <f>IF(O21&gt;0,O21,"-")</f>
        <v>-</v>
      </c>
      <c r="O21" s="33">
        <f>-IF(K20="-",0,K20)+IF(L20="-",0,L20)+O19</f>
        <v>-240.05</v>
      </c>
    </row>
    <row r="22" spans="1:15" ht="12.75">
      <c r="A22" s="37"/>
      <c r="B22" s="36"/>
      <c r="C22" s="36"/>
      <c r="D22" s="51"/>
      <c r="E22" s="36">
        <f>(C21+C23)/2</f>
        <v>3.3</v>
      </c>
      <c r="F22" s="36">
        <f>(D21+D23)/2</f>
        <v>0.15000000000000002</v>
      </c>
      <c r="G22" s="36">
        <f>(A23*1000+B23)-(A21*1000+B21)</f>
        <v>16.099999999999994</v>
      </c>
      <c r="H22" s="36">
        <f>ROUND(E22*G22,2)</f>
        <v>53.13</v>
      </c>
      <c r="I22" s="36">
        <f>ROUND(F22*G22,2)</f>
        <v>2.42</v>
      </c>
      <c r="J22" s="36">
        <f>MIN(H22,I22)</f>
        <v>2.42</v>
      </c>
      <c r="K22" s="36">
        <f>IF(H22&gt;I22,H22-J22,"-")</f>
        <v>50.71</v>
      </c>
      <c r="L22" s="36" t="str">
        <f>IF(I22&gt;H22,I22-J22,"-")</f>
        <v>-</v>
      </c>
      <c r="M22" s="36"/>
      <c r="N22" s="36"/>
      <c r="O22" s="33"/>
    </row>
    <row r="23" spans="1:15" ht="12.75">
      <c r="A23" s="37">
        <v>0</v>
      </c>
      <c r="B23" s="36">
        <v>97.5</v>
      </c>
      <c r="C23" s="36">
        <v>3.1</v>
      </c>
      <c r="D23" s="36">
        <v>0.2</v>
      </c>
      <c r="E23" s="36"/>
      <c r="F23" s="36"/>
      <c r="G23" s="36"/>
      <c r="H23" s="36"/>
      <c r="I23" s="36"/>
      <c r="J23" s="36"/>
      <c r="K23" s="36"/>
      <c r="L23" s="36"/>
      <c r="M23" s="36">
        <f>IF(O23&lt;0,-O23,"-")</f>
        <v>290.76</v>
      </c>
      <c r="N23" s="36" t="str">
        <f>IF(O23&gt;0,O23,"-")</f>
        <v>-</v>
      </c>
      <c r="O23" s="33">
        <f>-IF(K22="-",0,K22)+IF(L22="-",0,L22)+O21</f>
        <v>-290.76</v>
      </c>
    </row>
    <row r="24" spans="1:15" ht="12.75">
      <c r="A24" s="37"/>
      <c r="B24" s="36"/>
      <c r="C24" s="36"/>
      <c r="D24" s="36"/>
      <c r="E24" s="36">
        <f>(C23+C25)/2</f>
        <v>2.825</v>
      </c>
      <c r="F24" s="36">
        <f>(D23+D25)/2</f>
        <v>0.55</v>
      </c>
      <c r="G24" s="36">
        <f>(A25*1000+B25)-(A23*1000+B23)</f>
        <v>11.099999999999994</v>
      </c>
      <c r="H24" s="36">
        <f>ROUND(E24*G24,2)</f>
        <v>31.36</v>
      </c>
      <c r="I24" s="36">
        <f>ROUND(F24*G24,2)</f>
        <v>6.11</v>
      </c>
      <c r="J24" s="36">
        <f>MIN(H24,I24)</f>
        <v>6.11</v>
      </c>
      <c r="K24" s="36">
        <f>IF(H24&gt;I24,H24-J24,"-")</f>
        <v>25.25</v>
      </c>
      <c r="L24" s="36" t="str">
        <f>IF(I24&gt;H24,I24-J24,"-")</f>
        <v>-</v>
      </c>
      <c r="M24" s="36"/>
      <c r="N24" s="36"/>
      <c r="O24" s="33"/>
    </row>
    <row r="25" spans="1:15" ht="12.75">
      <c r="A25" s="37">
        <v>0</v>
      </c>
      <c r="B25" s="36">
        <v>108.6</v>
      </c>
      <c r="C25" s="36">
        <v>2.55</v>
      </c>
      <c r="D25" s="36">
        <v>0.9</v>
      </c>
      <c r="E25" s="36"/>
      <c r="F25" s="36"/>
      <c r="G25" s="36"/>
      <c r="H25" s="36"/>
      <c r="I25" s="36"/>
      <c r="J25" s="36"/>
      <c r="K25" s="36"/>
      <c r="L25" s="36"/>
      <c r="M25" s="36">
        <f>IF(O25&lt;0,-O25,"-")</f>
        <v>316.01</v>
      </c>
      <c r="N25" s="36" t="str">
        <f>IF(O25&gt;0,O25,"-")</f>
        <v>-</v>
      </c>
      <c r="O25" s="33">
        <f>-IF(K24="-",0,K24)+IF(L24="-",0,L24)+O23</f>
        <v>-316.01</v>
      </c>
    </row>
    <row r="26" spans="1:15" ht="12.75">
      <c r="A26" s="52"/>
      <c r="B26" s="36"/>
      <c r="C26" s="36"/>
      <c r="D26" s="36"/>
      <c r="E26" s="36">
        <f>(C25+C27)/2</f>
        <v>2.925</v>
      </c>
      <c r="F26" s="36">
        <f>(D25+D27)/2</f>
        <v>0.9</v>
      </c>
      <c r="G26" s="36">
        <f>(A27*1000+B27)-(A25*1000+B25)</f>
        <v>14.740000000000009</v>
      </c>
      <c r="H26" s="36">
        <f>ROUND(E26*G26,2)</f>
        <v>43.11</v>
      </c>
      <c r="I26" s="36">
        <f>ROUND(F26*G26,2)</f>
        <v>13.27</v>
      </c>
      <c r="J26" s="36">
        <f>MIN(H26,I26)</f>
        <v>13.27</v>
      </c>
      <c r="K26" s="36">
        <f>IF(H26&gt;I26,H26-J26,"-")</f>
        <v>29.84</v>
      </c>
      <c r="L26" s="36" t="str">
        <f>IF(I26&gt;H26,I26-J26,"-")</f>
        <v>-</v>
      </c>
      <c r="M26" s="36"/>
      <c r="N26" s="36"/>
      <c r="O26" s="33"/>
    </row>
    <row r="27" spans="1:15" ht="12.75">
      <c r="A27" s="37">
        <v>0</v>
      </c>
      <c r="B27" s="36">
        <v>123.34</v>
      </c>
      <c r="C27" s="36">
        <v>3.3</v>
      </c>
      <c r="D27" s="36">
        <v>0.9</v>
      </c>
      <c r="E27" s="36"/>
      <c r="F27" s="36"/>
      <c r="G27" s="36"/>
      <c r="H27" s="36"/>
      <c r="I27" s="36"/>
      <c r="J27" s="36"/>
      <c r="K27" s="36"/>
      <c r="L27" s="36"/>
      <c r="M27" s="36">
        <f>IF(O27&lt;0,-O27,"-")</f>
        <v>345.84999999999997</v>
      </c>
      <c r="N27" s="36" t="str">
        <f>IF(O27&gt;0,O27,"-")</f>
        <v>-</v>
      </c>
      <c r="O27" s="33">
        <f>-IF(K26="-",0,K26)+IF(L26="-",0,L26)+O25</f>
        <v>-345.84999999999997</v>
      </c>
    </row>
    <row r="28" spans="1:15" ht="12.75">
      <c r="A28" s="37"/>
      <c r="B28" s="36"/>
      <c r="C28" s="36"/>
      <c r="D28" s="36"/>
      <c r="E28" s="36">
        <f>(C27+C29)/2</f>
        <v>3.15</v>
      </c>
      <c r="F28" s="36">
        <f>(D27+D29)/2</f>
        <v>0.95</v>
      </c>
      <c r="G28" s="36">
        <f>(A29*1000+B29)-(A27*1000+B27)</f>
        <v>7.060000000000002</v>
      </c>
      <c r="H28" s="36">
        <f>ROUND(E28*G28,2)</f>
        <v>22.24</v>
      </c>
      <c r="I28" s="36">
        <f>ROUND(F28*G28,2)</f>
        <v>6.71</v>
      </c>
      <c r="J28" s="36">
        <f>MIN(H28,I28)</f>
        <v>6.71</v>
      </c>
      <c r="K28" s="36">
        <f>IF(H28&gt;I28,H28-J28,"-")</f>
        <v>15.529999999999998</v>
      </c>
      <c r="L28" s="36" t="str">
        <f>IF(I28&gt;H28,I28-J28,"-")</f>
        <v>-</v>
      </c>
      <c r="M28" s="36"/>
      <c r="N28" s="36"/>
      <c r="O28" s="33"/>
    </row>
    <row r="29" spans="1:15" ht="12.75">
      <c r="A29" s="37">
        <v>0</v>
      </c>
      <c r="B29" s="36">
        <v>130.4</v>
      </c>
      <c r="C29" s="36">
        <v>3</v>
      </c>
      <c r="D29" s="36">
        <v>1</v>
      </c>
      <c r="E29" s="36"/>
      <c r="F29" s="36"/>
      <c r="G29" s="36"/>
      <c r="H29" s="36"/>
      <c r="I29" s="36"/>
      <c r="J29" s="36"/>
      <c r="K29" s="36"/>
      <c r="L29" s="36"/>
      <c r="M29" s="36">
        <f>IF(O29&lt;0,-O29,"-")</f>
        <v>361.37999999999994</v>
      </c>
      <c r="N29" s="36" t="str">
        <f>IF(O29&gt;0,O29,"-")</f>
        <v>-</v>
      </c>
      <c r="O29" s="33">
        <f>-IF(K28="-",0,K28)+IF(L28="-",0,L28)+O27</f>
        <v>-361.37999999999994</v>
      </c>
    </row>
    <row r="30" spans="1:15" ht="12.75">
      <c r="A30" s="52"/>
      <c r="B30" s="36"/>
      <c r="C30" s="36"/>
      <c r="D30" s="36"/>
      <c r="E30" s="36">
        <f>(C29+C31)/2</f>
        <v>3.2</v>
      </c>
      <c r="F30" s="36">
        <f>(D29+D31)/2</f>
        <v>0.55</v>
      </c>
      <c r="G30" s="36">
        <f>(A31*1000+B31)-(A29*1000+B29)</f>
        <v>3.6999999999999886</v>
      </c>
      <c r="H30" s="36">
        <f>ROUND(E30*G30,2)</f>
        <v>11.84</v>
      </c>
      <c r="I30" s="36">
        <f>ROUND(F30*G30,2)</f>
        <v>2.03</v>
      </c>
      <c r="J30" s="36">
        <f>MIN(H30,I30)</f>
        <v>2.03</v>
      </c>
      <c r="K30" s="36">
        <f>IF(H30&gt;I30,H30-J30,"-")</f>
        <v>9.81</v>
      </c>
      <c r="L30" s="36" t="str">
        <f>IF(I30&gt;H30,I30-J30,"-")</f>
        <v>-</v>
      </c>
      <c r="M30" s="36"/>
      <c r="N30" s="36"/>
      <c r="O30" s="33"/>
    </row>
    <row r="31" spans="1:15" ht="12.75">
      <c r="A31" s="37">
        <v>0</v>
      </c>
      <c r="B31" s="36">
        <v>134.1</v>
      </c>
      <c r="C31" s="36">
        <v>3.4</v>
      </c>
      <c r="D31" s="36">
        <v>0.1</v>
      </c>
      <c r="E31" s="36"/>
      <c r="F31" s="36"/>
      <c r="G31" s="36"/>
      <c r="H31" s="36"/>
      <c r="I31" s="36"/>
      <c r="J31" s="36"/>
      <c r="K31" s="36"/>
      <c r="L31" s="36"/>
      <c r="M31" s="36">
        <f>IF(O31&lt;0,-O31,"-")</f>
        <v>371.18999999999994</v>
      </c>
      <c r="N31" s="36" t="str">
        <f>IF(O31&gt;0,O31,"-")</f>
        <v>-</v>
      </c>
      <c r="O31" s="33">
        <f>-IF(K30="-",0,K30)+IF(L30="-",0,L30)+O29</f>
        <v>-371.18999999999994</v>
      </c>
    </row>
    <row r="32" spans="1:15" ht="12.75">
      <c r="A32" s="37"/>
      <c r="B32" s="36"/>
      <c r="C32" s="36"/>
      <c r="D32" s="36"/>
      <c r="E32" s="36">
        <f>(C31+C33)/2</f>
        <v>3.25</v>
      </c>
      <c r="F32" s="36">
        <f>(D31+D33)/2</f>
        <v>0.2</v>
      </c>
      <c r="G32" s="36">
        <f>(A33*1000+B33)-(A31*1000+B31)</f>
        <v>14.599999999999994</v>
      </c>
      <c r="H32" s="36">
        <f>ROUND(E32*G32,2)</f>
        <v>47.45</v>
      </c>
      <c r="I32" s="36">
        <f>ROUND(F32*G32,2)</f>
        <v>2.92</v>
      </c>
      <c r="J32" s="36">
        <f>MIN(H32,I32)</f>
        <v>2.92</v>
      </c>
      <c r="K32" s="36">
        <f>IF(H32&gt;I32,H32-J32,"-")</f>
        <v>44.53</v>
      </c>
      <c r="L32" s="36" t="str">
        <f>IF(I32&gt;H32,I32-J32,"-")</f>
        <v>-</v>
      </c>
      <c r="M32" s="36"/>
      <c r="N32" s="36"/>
      <c r="O32" s="33"/>
    </row>
    <row r="33" spans="1:15" ht="12.75">
      <c r="A33" s="37">
        <v>0</v>
      </c>
      <c r="B33" s="36">
        <v>148.7</v>
      </c>
      <c r="C33" s="36">
        <v>3.1</v>
      </c>
      <c r="D33" s="36">
        <v>0.3</v>
      </c>
      <c r="E33" s="36"/>
      <c r="F33" s="36"/>
      <c r="G33" s="36"/>
      <c r="H33" s="36"/>
      <c r="I33" s="36"/>
      <c r="J33" s="36"/>
      <c r="K33" s="36"/>
      <c r="L33" s="36"/>
      <c r="M33" s="36">
        <f>IF(O33&lt;0,-O33,"-")</f>
        <v>415.7199999999999</v>
      </c>
      <c r="N33" s="36" t="str">
        <f>IF(O33&gt;0,O33,"-")</f>
        <v>-</v>
      </c>
      <c r="O33" s="33">
        <f>-IF(K32="-",0,K32)+IF(L32="-",0,L32)+O31</f>
        <v>-415.7199999999999</v>
      </c>
    </row>
    <row r="34" spans="1:15" ht="12.75">
      <c r="A34" s="52"/>
      <c r="B34" s="36"/>
      <c r="C34" s="36"/>
      <c r="D34" s="36"/>
      <c r="E34" s="36">
        <f>(C33+C35)/2</f>
        <v>3.35</v>
      </c>
      <c r="F34" s="36">
        <f>(D33+D35)/2</f>
        <v>0.4</v>
      </c>
      <c r="G34" s="36">
        <f>(A35*1000+B35)-(A33*1000+B33)</f>
        <v>15.100000000000023</v>
      </c>
      <c r="H34" s="36">
        <f>ROUND(E34*G34,2)</f>
        <v>50.59</v>
      </c>
      <c r="I34" s="36">
        <f>ROUND(F34*G34,2)</f>
        <v>6.04</v>
      </c>
      <c r="J34" s="36">
        <f>MIN(H34,I34)</f>
        <v>6.04</v>
      </c>
      <c r="K34" s="36">
        <f>IF(H34&gt;I34,H34-J34,"-")</f>
        <v>44.550000000000004</v>
      </c>
      <c r="L34" s="36" t="str">
        <f>IF(I34&gt;H34,I34-J34,"-")</f>
        <v>-</v>
      </c>
      <c r="M34" s="36"/>
      <c r="N34" s="36"/>
      <c r="O34" s="33"/>
    </row>
    <row r="35" spans="1:15" ht="12.75">
      <c r="A35" s="37">
        <v>0</v>
      </c>
      <c r="B35" s="36">
        <v>163.8</v>
      </c>
      <c r="C35" s="36">
        <v>3.6</v>
      </c>
      <c r="D35" s="36">
        <v>0.5</v>
      </c>
      <c r="E35" s="36"/>
      <c r="F35" s="36"/>
      <c r="G35" s="36"/>
      <c r="H35" s="36"/>
      <c r="I35" s="36"/>
      <c r="J35" s="36"/>
      <c r="K35" s="36"/>
      <c r="L35" s="36"/>
      <c r="M35" s="36">
        <f>IF(O35&lt;0,-O35,"-")</f>
        <v>460.2699999999999</v>
      </c>
      <c r="N35" s="36" t="str">
        <f>IF(O35&gt;0,O35,"-")</f>
        <v>-</v>
      </c>
      <c r="O35" s="33">
        <f>-IF(K34="-",0,K34)+IF(L34="-",0,L34)+O33</f>
        <v>-460.2699999999999</v>
      </c>
    </row>
    <row r="36" spans="1:15" ht="12.75">
      <c r="A36" s="37"/>
      <c r="B36" s="36"/>
      <c r="C36" s="36"/>
      <c r="D36" s="36"/>
      <c r="E36" s="36">
        <f>(C35+C37)/2</f>
        <v>3.3</v>
      </c>
      <c r="F36" s="36">
        <f>(D35+D37)/2</f>
        <v>0.4</v>
      </c>
      <c r="G36" s="36">
        <f>(A37*1000+B37)-(A35*1000+B35)</f>
        <v>10.099999999999994</v>
      </c>
      <c r="H36" s="36">
        <f>ROUND(E36*G36,2)</f>
        <v>33.33</v>
      </c>
      <c r="I36" s="36">
        <f>ROUND(F36*G36,2)</f>
        <v>4.04</v>
      </c>
      <c r="J36" s="36">
        <f>MIN(H36,I36)</f>
        <v>4.04</v>
      </c>
      <c r="K36" s="36">
        <f>IF(H36&gt;I36,H36-J36,"-")</f>
        <v>29.29</v>
      </c>
      <c r="L36" s="36" t="str">
        <f>IF(I36&gt;H36,I36-J36,"-")</f>
        <v>-</v>
      </c>
      <c r="M36" s="36"/>
      <c r="N36" s="36"/>
      <c r="O36" s="33"/>
    </row>
    <row r="37" spans="1:15" ht="12.75">
      <c r="A37" s="37">
        <v>0</v>
      </c>
      <c r="B37" s="36">
        <v>173.9</v>
      </c>
      <c r="C37" s="36">
        <v>3</v>
      </c>
      <c r="D37" s="36">
        <v>0.3</v>
      </c>
      <c r="E37" s="36"/>
      <c r="F37" s="36"/>
      <c r="G37" s="36"/>
      <c r="H37" s="36"/>
      <c r="I37" s="36"/>
      <c r="J37" s="36"/>
      <c r="K37" s="36"/>
      <c r="L37" s="36"/>
      <c r="M37" s="36">
        <f>IF(O37&lt;0,-O37,"-")</f>
        <v>489.55999999999995</v>
      </c>
      <c r="N37" s="36" t="str">
        <f>IF(O37&gt;0,O37,"-")</f>
        <v>-</v>
      </c>
      <c r="O37" s="33">
        <f>-IF(K36="-",0,K36)+IF(L36="-",0,L36)+O35</f>
        <v>-489.55999999999995</v>
      </c>
    </row>
    <row r="38" spans="1:18" ht="12.75">
      <c r="A38" s="52"/>
      <c r="B38" s="36"/>
      <c r="C38" s="36"/>
      <c r="D38" s="36"/>
      <c r="E38" s="36">
        <f>(C37+C39)/2</f>
        <v>3</v>
      </c>
      <c r="F38" s="36">
        <f>(D37+D39)/2</f>
        <v>0.35</v>
      </c>
      <c r="G38" s="36">
        <f>(A39*1000+B39)-(A37*1000+B37)</f>
        <v>5.599999999999994</v>
      </c>
      <c r="H38" s="36">
        <f>ROUND(E38*G38,2)</f>
        <v>16.8</v>
      </c>
      <c r="I38" s="36">
        <f>ROUND(F38*G38,2)</f>
        <v>1.96</v>
      </c>
      <c r="J38" s="36">
        <f>MIN(H38,I38)</f>
        <v>1.96</v>
      </c>
      <c r="K38" s="36">
        <f>IF(H38&gt;I38,H38-J38,"-")</f>
        <v>14.84</v>
      </c>
      <c r="L38" s="36" t="str">
        <f>IF(I38&gt;H38,I38-J38,"-")</f>
        <v>-</v>
      </c>
      <c r="M38" s="36"/>
      <c r="N38" s="36"/>
      <c r="O38" s="33"/>
      <c r="P38" s="3"/>
      <c r="Q38" s="3"/>
      <c r="R38" s="3"/>
    </row>
    <row r="39" spans="1:18" ht="12.75">
      <c r="A39" s="37">
        <v>0</v>
      </c>
      <c r="B39" s="36">
        <v>179.5</v>
      </c>
      <c r="C39" s="36">
        <v>3</v>
      </c>
      <c r="D39" s="36">
        <v>0.4</v>
      </c>
      <c r="E39" s="36"/>
      <c r="F39" s="36"/>
      <c r="G39" s="36"/>
      <c r="H39" s="36"/>
      <c r="I39" s="36"/>
      <c r="J39" s="36"/>
      <c r="K39" s="36"/>
      <c r="L39" s="36"/>
      <c r="M39" s="36">
        <f>IF(O39&lt;0,-O39,"-")</f>
        <v>504.3999999999999</v>
      </c>
      <c r="N39" s="36" t="str">
        <f>IF(O39&gt;0,O39,"-")</f>
        <v>-</v>
      </c>
      <c r="O39" s="33">
        <f>-IF(K38="-",0,K38)+IF(L38="-",0,L38)+O37</f>
        <v>-504.3999999999999</v>
      </c>
      <c r="P39" s="3"/>
      <c r="Q39" s="3"/>
      <c r="R39" s="3"/>
    </row>
    <row r="40" spans="1:18" ht="12.75">
      <c r="A40" s="37"/>
      <c r="B40" s="36"/>
      <c r="C40" s="36"/>
      <c r="D40" s="36"/>
      <c r="E40" s="36">
        <f>(C39+C41)/2</f>
        <v>3.025</v>
      </c>
      <c r="F40" s="36">
        <f>(D39+D41)/2</f>
        <v>0.30000000000000004</v>
      </c>
      <c r="G40" s="36">
        <f>(A41*1000+B41)-(A39*1000+B39)</f>
        <v>28.19999999999999</v>
      </c>
      <c r="H40" s="36">
        <f>ROUND(E40*G40,2)</f>
        <v>85.31</v>
      </c>
      <c r="I40" s="36">
        <f>ROUND(F40*G40,2)</f>
        <v>8.46</v>
      </c>
      <c r="J40" s="36">
        <f>MIN(H40,I40)</f>
        <v>8.46</v>
      </c>
      <c r="K40" s="36">
        <f>IF(H40&gt;I40,H40-J40,"-")</f>
        <v>76.85</v>
      </c>
      <c r="L40" s="36" t="str">
        <f>IF(I40&gt;H40,I40-J40,"-")</f>
        <v>-</v>
      </c>
      <c r="M40" s="36"/>
      <c r="N40" s="36"/>
      <c r="O40" s="33"/>
      <c r="P40" s="3"/>
      <c r="Q40" s="3"/>
      <c r="R40" s="3"/>
    </row>
    <row r="41" spans="1:18" ht="12.75">
      <c r="A41" s="37">
        <v>0</v>
      </c>
      <c r="B41" s="36">
        <v>207.7</v>
      </c>
      <c r="C41" s="36">
        <v>3.05</v>
      </c>
      <c r="D41" s="36">
        <v>0.2</v>
      </c>
      <c r="E41" s="36"/>
      <c r="F41" s="36"/>
      <c r="G41" s="36"/>
      <c r="H41" s="36"/>
      <c r="I41" s="36"/>
      <c r="J41" s="36"/>
      <c r="K41" s="36"/>
      <c r="L41" s="36"/>
      <c r="M41" s="36">
        <f>IF(O41&lt;0,-O41,"-")</f>
        <v>581.2499999999999</v>
      </c>
      <c r="N41" s="36" t="str">
        <f>IF(O41&gt;0,O41,"-")</f>
        <v>-</v>
      </c>
      <c r="O41" s="33">
        <f>-IF(K40="-",0,K40)+IF(L40="-",0,L40)+O39</f>
        <v>-581.2499999999999</v>
      </c>
      <c r="P41" s="3"/>
      <c r="Q41" s="3"/>
      <c r="R41" s="3"/>
    </row>
    <row r="42" spans="1:18" ht="12.75">
      <c r="A42" s="52"/>
      <c r="B42" s="36"/>
      <c r="C42" s="36"/>
      <c r="D42" s="36"/>
      <c r="E42" s="36">
        <f>(C41+C43)/2</f>
        <v>3.05</v>
      </c>
      <c r="F42" s="36">
        <f>(D41+D43)/2</f>
        <v>0.1</v>
      </c>
      <c r="G42" s="36">
        <f>(A43*1000+B43)-(A41*1000+B41)</f>
        <v>18.80000000000001</v>
      </c>
      <c r="H42" s="36">
        <f>ROUND(E42*G42,2)</f>
        <v>57.34</v>
      </c>
      <c r="I42" s="36">
        <f>ROUND(F42*G42,2)</f>
        <v>1.88</v>
      </c>
      <c r="J42" s="36">
        <f>MIN(H42,I42)</f>
        <v>1.88</v>
      </c>
      <c r="K42" s="36">
        <f>IF(H42&gt;I42,H42-J42,"-")</f>
        <v>55.46</v>
      </c>
      <c r="L42" s="36" t="str">
        <f>IF(I42&gt;H42,I42-J42,"-")</f>
        <v>-</v>
      </c>
      <c r="M42" s="36"/>
      <c r="N42" s="36"/>
      <c r="O42" s="33"/>
      <c r="P42" s="3"/>
      <c r="Q42" s="3"/>
      <c r="R42" s="3"/>
    </row>
    <row r="43" spans="1:18" ht="12.75">
      <c r="A43" s="37">
        <v>0</v>
      </c>
      <c r="B43" s="36">
        <v>226.5</v>
      </c>
      <c r="C43" s="36">
        <v>3.05</v>
      </c>
      <c r="D43" s="36">
        <v>0</v>
      </c>
      <c r="E43" s="36"/>
      <c r="F43" s="36"/>
      <c r="G43" s="36"/>
      <c r="H43" s="36"/>
      <c r="I43" s="36"/>
      <c r="J43" s="36"/>
      <c r="K43" s="36"/>
      <c r="L43" s="36"/>
      <c r="M43" s="36">
        <f>IF(O43&lt;0,-O43,"-")</f>
        <v>636.7099999999999</v>
      </c>
      <c r="N43" s="36" t="str">
        <f>IF(O43&gt;0,O43,"-")</f>
        <v>-</v>
      </c>
      <c r="O43" s="33">
        <f>-IF(K42="-",0,K42)+IF(L42="-",0,L42)+O41</f>
        <v>-636.7099999999999</v>
      </c>
      <c r="P43" s="3"/>
      <c r="Q43" s="3"/>
      <c r="R43" s="3"/>
    </row>
    <row r="44" spans="1:18" ht="12.75">
      <c r="A44" s="37"/>
      <c r="B44" s="36"/>
      <c r="C44" s="36"/>
      <c r="D44" s="36"/>
      <c r="E44" s="36">
        <f>(C43+C45)/2</f>
        <v>3.2249999999999996</v>
      </c>
      <c r="F44" s="36">
        <f>(D43+D45)/2</f>
        <v>0.1</v>
      </c>
      <c r="G44" s="36">
        <f>(A45*1000+B45)-(A43*1000+B43)</f>
        <v>14.300000000000011</v>
      </c>
      <c r="H44" s="36">
        <f>ROUND(E44*G44,2)</f>
        <v>46.12</v>
      </c>
      <c r="I44" s="36">
        <f>ROUND(F44*G44,2)</f>
        <v>1.43</v>
      </c>
      <c r="J44" s="36">
        <f>MIN(H44,I44)</f>
        <v>1.43</v>
      </c>
      <c r="K44" s="36">
        <f>IF(H44&gt;I44,H44-J44,"-")</f>
        <v>44.69</v>
      </c>
      <c r="L44" s="36" t="str">
        <f>IF(I44&gt;H44,I44-J44,"-")</f>
        <v>-</v>
      </c>
      <c r="M44" s="36"/>
      <c r="N44" s="36"/>
      <c r="O44" s="33"/>
      <c r="P44" s="3"/>
      <c r="Q44" s="3"/>
      <c r="R44" s="3"/>
    </row>
    <row r="45" spans="1:15" ht="12.75">
      <c r="A45" s="37">
        <v>0</v>
      </c>
      <c r="B45" s="36">
        <v>240.8</v>
      </c>
      <c r="C45" s="36">
        <v>3.4</v>
      </c>
      <c r="D45" s="36">
        <v>0.2</v>
      </c>
      <c r="E45" s="36"/>
      <c r="F45" s="36"/>
      <c r="G45" s="36"/>
      <c r="H45" s="36"/>
      <c r="I45" s="36"/>
      <c r="J45" s="36"/>
      <c r="K45" s="36"/>
      <c r="L45" s="36"/>
      <c r="M45" s="36">
        <f>IF(O45&lt;0,-O45,"-")</f>
        <v>681.3999999999999</v>
      </c>
      <c r="N45" s="36" t="str">
        <f>IF(O45&gt;0,O45,"-")</f>
        <v>-</v>
      </c>
      <c r="O45" s="33">
        <f>-IF(K44="-",0,K44)+IF(L44="-",0,L44)+O43</f>
        <v>-681.3999999999999</v>
      </c>
    </row>
    <row r="46" spans="1:15" ht="12.75">
      <c r="A46" s="52"/>
      <c r="B46" s="36"/>
      <c r="C46" s="36"/>
      <c r="D46" s="36"/>
      <c r="E46" s="36">
        <f>(C45+C47)/2</f>
        <v>3.3</v>
      </c>
      <c r="F46" s="36">
        <f>(D45+D47)/2</f>
        <v>0.25</v>
      </c>
      <c r="G46" s="36">
        <f>(A47*1000+B47)-(A45*1000+B45)</f>
        <v>21.19999999999999</v>
      </c>
      <c r="H46" s="36">
        <f>ROUND(E46*G46,2)</f>
        <v>69.96</v>
      </c>
      <c r="I46" s="36">
        <f>ROUND(F46*G46,2)</f>
        <v>5.3</v>
      </c>
      <c r="J46" s="36">
        <f>MIN(H46,I46)</f>
        <v>5.3</v>
      </c>
      <c r="K46" s="36">
        <f>IF(H46&gt;I46,H46-J46,"-")</f>
        <v>64.66</v>
      </c>
      <c r="L46" s="36" t="str">
        <f>IF(I46&gt;H46,I46-J46,"-")</f>
        <v>-</v>
      </c>
      <c r="M46" s="36"/>
      <c r="N46" s="36"/>
      <c r="O46" s="33"/>
    </row>
    <row r="47" spans="1:15" ht="12.75">
      <c r="A47" s="37">
        <v>0</v>
      </c>
      <c r="B47" s="36">
        <v>262</v>
      </c>
      <c r="C47" s="36">
        <v>3.2</v>
      </c>
      <c r="D47" s="36">
        <v>0.3</v>
      </c>
      <c r="E47" s="36"/>
      <c r="F47" s="36"/>
      <c r="G47" s="36"/>
      <c r="H47" s="36"/>
      <c r="I47" s="36"/>
      <c r="J47" s="36"/>
      <c r="K47" s="36"/>
      <c r="L47" s="36"/>
      <c r="M47" s="36">
        <f>IF(O47&lt;0,-O47,"-")</f>
        <v>746.0599999999998</v>
      </c>
      <c r="N47" s="36" t="str">
        <f>IF(O47&gt;0,O47,"-")</f>
        <v>-</v>
      </c>
      <c r="O47" s="33">
        <f>-IF(K46="-",0,K46)+IF(L46="-",0,L46)+O45</f>
        <v>-746.0599999999998</v>
      </c>
    </row>
    <row r="48" spans="1:15" ht="12.75">
      <c r="A48" s="37"/>
      <c r="B48" s="36"/>
      <c r="C48" s="36"/>
      <c r="D48" s="36"/>
      <c r="E48" s="36">
        <f>(C47+C49)/2</f>
        <v>3.175</v>
      </c>
      <c r="F48" s="36">
        <f>(D47+D49)/2</f>
        <v>0.22499999999999998</v>
      </c>
      <c r="G48" s="36">
        <f>(A49*1000+B49)-(A47*1000+B47)</f>
        <v>12.300000000000011</v>
      </c>
      <c r="H48" s="36">
        <f>ROUND(E48*G48,2)</f>
        <v>39.05</v>
      </c>
      <c r="I48" s="36">
        <f>ROUND(F48*G48,2)</f>
        <v>2.77</v>
      </c>
      <c r="J48" s="36">
        <f>MIN(H48,I48)</f>
        <v>2.77</v>
      </c>
      <c r="K48" s="36">
        <f>IF(H48&gt;I48,H48-J48,"-")</f>
        <v>36.279999999999994</v>
      </c>
      <c r="L48" s="36" t="str">
        <f>IF(I48&gt;H48,I48-J48,"-")</f>
        <v>-</v>
      </c>
      <c r="M48" s="36"/>
      <c r="N48" s="36"/>
      <c r="O48" s="33"/>
    </row>
    <row r="49" spans="1:15" ht="12.75">
      <c r="A49" s="37">
        <v>0</v>
      </c>
      <c r="B49" s="36">
        <v>274.3</v>
      </c>
      <c r="C49" s="36">
        <v>3.15</v>
      </c>
      <c r="D49" s="36">
        <v>0.15</v>
      </c>
      <c r="E49" s="36"/>
      <c r="F49" s="36"/>
      <c r="G49" s="36"/>
      <c r="H49" s="36"/>
      <c r="I49" s="36"/>
      <c r="J49" s="36"/>
      <c r="K49" s="36"/>
      <c r="L49" s="36"/>
      <c r="M49" s="36">
        <f>IF(O49&lt;0,-O49,"-")</f>
        <v>782.3399999999998</v>
      </c>
      <c r="N49" s="36" t="str">
        <f>IF(O49&gt;0,O49,"-")</f>
        <v>-</v>
      </c>
      <c r="O49" s="33">
        <f>-IF(K48="-",0,K48)+IF(L48="-",0,L48)+O47</f>
        <v>-782.3399999999998</v>
      </c>
    </row>
    <row r="50" spans="1:15" ht="12.75">
      <c r="A50" s="52"/>
      <c r="B50" s="36"/>
      <c r="C50" s="36"/>
      <c r="D50" s="36"/>
      <c r="E50" s="36">
        <f>(C49+C51)/2</f>
        <v>3.2249999999999996</v>
      </c>
      <c r="F50" s="36">
        <f>(D49+D51)/2</f>
        <v>0.15</v>
      </c>
      <c r="G50" s="36">
        <f>(A51*1000+B51)-(A49*1000+B49)</f>
        <v>7.899999999999977</v>
      </c>
      <c r="H50" s="36">
        <f>ROUND(E50*G50,2)</f>
        <v>25.48</v>
      </c>
      <c r="I50" s="36">
        <f>ROUND(F50*G50,2)</f>
        <v>1.19</v>
      </c>
      <c r="J50" s="36">
        <f>MIN(H50,I50)</f>
        <v>1.19</v>
      </c>
      <c r="K50" s="36">
        <f>IF(H50&gt;I50,H50-J50,"-")</f>
        <v>24.29</v>
      </c>
      <c r="L50" s="36" t="str">
        <f>IF(I50&gt;H50,I50-J50,"-")</f>
        <v>-</v>
      </c>
      <c r="M50" s="36"/>
      <c r="N50" s="36"/>
      <c r="O50" s="33"/>
    </row>
    <row r="51" spans="1:15" ht="12.75">
      <c r="A51" s="37">
        <v>0</v>
      </c>
      <c r="B51" s="36">
        <v>282.2</v>
      </c>
      <c r="C51" s="36">
        <v>3.3</v>
      </c>
      <c r="D51" s="36">
        <v>0.15</v>
      </c>
      <c r="E51" s="36"/>
      <c r="F51" s="36"/>
      <c r="G51" s="36"/>
      <c r="H51" s="36"/>
      <c r="I51" s="36"/>
      <c r="J51" s="36"/>
      <c r="K51" s="36"/>
      <c r="L51" s="49"/>
      <c r="M51" s="36">
        <f>IF(O51&lt;0,-O51,"-")</f>
        <v>806.6299999999998</v>
      </c>
      <c r="N51" s="36" t="str">
        <f>IF(O51&gt;0,O51,"-")</f>
        <v>-</v>
      </c>
      <c r="O51" s="33">
        <f>-IF(K50="-",0,K50)+IF(L50="-",0,L50)+O49</f>
        <v>-806.6299999999998</v>
      </c>
    </row>
    <row r="52" spans="1:15" ht="13.5" thickBot="1">
      <c r="A52" s="37"/>
      <c r="B52" s="36"/>
      <c r="C52" s="36"/>
      <c r="D52" s="36"/>
      <c r="E52" s="2"/>
      <c r="F52" s="2"/>
      <c r="G52" s="2"/>
      <c r="H52" s="2"/>
      <c r="I52" s="2"/>
      <c r="J52" s="2"/>
      <c r="K52" s="2"/>
      <c r="L52" s="2"/>
      <c r="M52" s="36"/>
      <c r="N52" s="36"/>
      <c r="O52" s="33"/>
    </row>
    <row r="53" spans="1:15" ht="16.5" thickBot="1">
      <c r="A53" s="30"/>
      <c r="B53" s="2"/>
      <c r="C53" s="2"/>
      <c r="D53" s="2"/>
      <c r="E53" s="28" t="s">
        <v>13</v>
      </c>
      <c r="F53" s="29"/>
      <c r="G53" s="19">
        <f>SUM(G85:G95)</f>
        <v>0</v>
      </c>
      <c r="H53" s="20">
        <f>SUM(H8:H52)</f>
        <v>898.6000000000001</v>
      </c>
      <c r="I53" s="20">
        <f>SUM(I8:I52)</f>
        <v>91.97</v>
      </c>
      <c r="J53" s="20">
        <f>SUM(J6:J52)</f>
        <v>91.97</v>
      </c>
      <c r="K53" s="20">
        <f>SUM(K8:K52)</f>
        <v>806.6299999999998</v>
      </c>
      <c r="L53" s="31">
        <f>SUM(L8:L28)</f>
        <v>0</v>
      </c>
      <c r="M53" s="2"/>
      <c r="N53" s="2"/>
      <c r="O53" s="27"/>
    </row>
    <row r="54" spans="1:15" ht="13.5" thickBot="1">
      <c r="A54" s="30"/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2"/>
      <c r="N54" s="2"/>
      <c r="O54" s="27"/>
    </row>
    <row r="55" spans="1:15" ht="12.75">
      <c r="A55" s="30"/>
      <c r="B55" s="2"/>
      <c r="C55" s="2"/>
      <c r="D55" s="2"/>
      <c r="E55" s="47" t="s">
        <v>18</v>
      </c>
      <c r="F55" s="48"/>
      <c r="G55" s="15">
        <f>I53</f>
        <v>91.97</v>
      </c>
      <c r="H55" s="15" t="s">
        <v>12</v>
      </c>
      <c r="I55" s="15">
        <f>H53</f>
        <v>898.6000000000001</v>
      </c>
      <c r="J55" s="15" t="s">
        <v>14</v>
      </c>
      <c r="K55" s="16">
        <f>I53-H53</f>
        <v>-806.6300000000001</v>
      </c>
      <c r="L55" s="3"/>
      <c r="M55" s="2"/>
      <c r="N55" s="2"/>
      <c r="O55" s="27"/>
    </row>
    <row r="56" spans="1:15" ht="12.75">
      <c r="A56" s="30"/>
      <c r="B56" s="2"/>
      <c r="C56" s="2"/>
      <c r="D56" s="2"/>
      <c r="E56" s="17"/>
      <c r="F56" s="14"/>
      <c r="G56" s="13">
        <f>L53</f>
        <v>0</v>
      </c>
      <c r="H56" s="13" t="s">
        <v>12</v>
      </c>
      <c r="I56" s="13">
        <f>K53</f>
        <v>806.6299999999998</v>
      </c>
      <c r="J56" s="13" t="s">
        <v>14</v>
      </c>
      <c r="K56" s="18">
        <f>L53-K53</f>
        <v>-806.6299999999998</v>
      </c>
      <c r="L56" s="3"/>
      <c r="M56" s="2"/>
      <c r="N56" s="2"/>
      <c r="O56" s="27"/>
    </row>
    <row r="57" spans="1:12" ht="12.75">
      <c r="A57" s="3"/>
      <c r="B57" s="3"/>
      <c r="C57" s="3"/>
      <c r="D57" s="3"/>
      <c r="E57" s="17"/>
      <c r="F57" s="14"/>
      <c r="G57" s="13">
        <f>H53</f>
        <v>898.6000000000001</v>
      </c>
      <c r="H57" s="13" t="s">
        <v>12</v>
      </c>
      <c r="I57" s="13">
        <f>K53</f>
        <v>806.6299999999998</v>
      </c>
      <c r="J57" s="13" t="s">
        <v>14</v>
      </c>
      <c r="K57" s="18">
        <f>H53-K53</f>
        <v>91.97000000000037</v>
      </c>
      <c r="L57" s="3"/>
    </row>
    <row r="58" spans="5:12" ht="13.5" thickBot="1">
      <c r="E58" s="21"/>
      <c r="F58" s="22"/>
      <c r="G58" s="23">
        <f>I53</f>
        <v>91.97</v>
      </c>
      <c r="H58" s="23" t="s">
        <v>12</v>
      </c>
      <c r="I58" s="23">
        <f>L53</f>
        <v>0</v>
      </c>
      <c r="J58" s="23" t="s">
        <v>14</v>
      </c>
      <c r="K58" s="24">
        <f>I53-L53</f>
        <v>91.97</v>
      </c>
      <c r="L58" s="3"/>
    </row>
  </sheetData>
  <mergeCells count="367">
    <mergeCell ref="E55:F55"/>
    <mergeCell ref="M25:M26"/>
    <mergeCell ref="N25:N26"/>
    <mergeCell ref="F24:F25"/>
    <mergeCell ref="G24:G25"/>
    <mergeCell ref="H24:H25"/>
    <mergeCell ref="I24:I25"/>
    <mergeCell ref="J24:J25"/>
    <mergeCell ref="K24:K25"/>
    <mergeCell ref="F26:F27"/>
    <mergeCell ref="O25:O26"/>
    <mergeCell ref="L24:L25"/>
    <mergeCell ref="A25:A26"/>
    <mergeCell ref="B25:B26"/>
    <mergeCell ref="C25:C26"/>
    <mergeCell ref="D25:D26"/>
    <mergeCell ref="M23:M24"/>
    <mergeCell ref="N23:N24"/>
    <mergeCell ref="O23:O24"/>
    <mergeCell ref="E24:E25"/>
    <mergeCell ref="M21:M22"/>
    <mergeCell ref="N21:N22"/>
    <mergeCell ref="O21:O22"/>
    <mergeCell ref="E22:E23"/>
    <mergeCell ref="F22:F23"/>
    <mergeCell ref="G22:G23"/>
    <mergeCell ref="H22:H23"/>
    <mergeCell ref="I22:I23"/>
    <mergeCell ref="J22:J23"/>
    <mergeCell ref="K22:K23"/>
    <mergeCell ref="L20:L21"/>
    <mergeCell ref="A21:A22"/>
    <mergeCell ref="B21:B22"/>
    <mergeCell ref="C21:C22"/>
    <mergeCell ref="D21:D22"/>
    <mergeCell ref="L22:L23"/>
    <mergeCell ref="A23:A24"/>
    <mergeCell ref="B23:B24"/>
    <mergeCell ref="C23:C24"/>
    <mergeCell ref="D23:D24"/>
    <mergeCell ref="M19:M20"/>
    <mergeCell ref="N19:N20"/>
    <mergeCell ref="O19:O20"/>
    <mergeCell ref="E20:E21"/>
    <mergeCell ref="F20:F21"/>
    <mergeCell ref="G20:G21"/>
    <mergeCell ref="H20:H21"/>
    <mergeCell ref="I20:I21"/>
    <mergeCell ref="J20:J21"/>
    <mergeCell ref="K20:K21"/>
    <mergeCell ref="M17:M18"/>
    <mergeCell ref="N17:N18"/>
    <mergeCell ref="O17:O18"/>
    <mergeCell ref="E18:E19"/>
    <mergeCell ref="F18:F19"/>
    <mergeCell ref="G18:G19"/>
    <mergeCell ref="H18:H19"/>
    <mergeCell ref="I18:I19"/>
    <mergeCell ref="J18:J19"/>
    <mergeCell ref="K18:K19"/>
    <mergeCell ref="L16:L17"/>
    <mergeCell ref="A17:A18"/>
    <mergeCell ref="B17:B18"/>
    <mergeCell ref="C17:C18"/>
    <mergeCell ref="D17:D18"/>
    <mergeCell ref="L18:L19"/>
    <mergeCell ref="A19:A20"/>
    <mergeCell ref="B19:B20"/>
    <mergeCell ref="C19:C20"/>
    <mergeCell ref="D19:D20"/>
    <mergeCell ref="M15:M16"/>
    <mergeCell ref="N15:N16"/>
    <mergeCell ref="O15:O16"/>
    <mergeCell ref="E16:E17"/>
    <mergeCell ref="F16:F17"/>
    <mergeCell ref="G16:G17"/>
    <mergeCell ref="H16:H17"/>
    <mergeCell ref="I16:I17"/>
    <mergeCell ref="J16:J17"/>
    <mergeCell ref="K16:K17"/>
    <mergeCell ref="M13:M14"/>
    <mergeCell ref="N13:N14"/>
    <mergeCell ref="O13:O14"/>
    <mergeCell ref="E14:E15"/>
    <mergeCell ref="F14:F15"/>
    <mergeCell ref="G14:G15"/>
    <mergeCell ref="H14:H15"/>
    <mergeCell ref="I14:I15"/>
    <mergeCell ref="J14:J15"/>
    <mergeCell ref="K14:K15"/>
    <mergeCell ref="L12:L13"/>
    <mergeCell ref="A13:A14"/>
    <mergeCell ref="B13:B14"/>
    <mergeCell ref="C13:C14"/>
    <mergeCell ref="D13:D14"/>
    <mergeCell ref="L14:L15"/>
    <mergeCell ref="A15:A16"/>
    <mergeCell ref="B15:B16"/>
    <mergeCell ref="C15:C16"/>
    <mergeCell ref="D15:D16"/>
    <mergeCell ref="M11:M12"/>
    <mergeCell ref="N11:N12"/>
    <mergeCell ref="O11:O12"/>
    <mergeCell ref="E12:E13"/>
    <mergeCell ref="F12:F13"/>
    <mergeCell ref="G12:G13"/>
    <mergeCell ref="H12:H13"/>
    <mergeCell ref="I12:I13"/>
    <mergeCell ref="J12:J13"/>
    <mergeCell ref="K12:K13"/>
    <mergeCell ref="A11:A12"/>
    <mergeCell ref="B11:B12"/>
    <mergeCell ref="C11:C12"/>
    <mergeCell ref="D11:D12"/>
    <mergeCell ref="N9:N10"/>
    <mergeCell ref="O9:O10"/>
    <mergeCell ref="E10:E11"/>
    <mergeCell ref="F10:F11"/>
    <mergeCell ref="G10:G11"/>
    <mergeCell ref="H10:H11"/>
    <mergeCell ref="I10:I11"/>
    <mergeCell ref="J10:J11"/>
    <mergeCell ref="K10:K11"/>
    <mergeCell ref="L10:L11"/>
    <mergeCell ref="A9:A10"/>
    <mergeCell ref="B9:B10"/>
    <mergeCell ref="C9:C10"/>
    <mergeCell ref="D9:D10"/>
    <mergeCell ref="O7:O8"/>
    <mergeCell ref="E8:E9"/>
    <mergeCell ref="F8:F9"/>
    <mergeCell ref="G8:G9"/>
    <mergeCell ref="H8:H9"/>
    <mergeCell ref="I8:I9"/>
    <mergeCell ref="J8:J9"/>
    <mergeCell ref="K8:K9"/>
    <mergeCell ref="L8:L9"/>
    <mergeCell ref="M9:M10"/>
    <mergeCell ref="A7:A8"/>
    <mergeCell ref="B7:B8"/>
    <mergeCell ref="C7:C8"/>
    <mergeCell ref="D7:D8"/>
    <mergeCell ref="A1:N1"/>
    <mergeCell ref="A2:A4"/>
    <mergeCell ref="B2:B4"/>
    <mergeCell ref="C2:D2"/>
    <mergeCell ref="E2:F2"/>
    <mergeCell ref="G2:G3"/>
    <mergeCell ref="H2:I2"/>
    <mergeCell ref="J2:J3"/>
    <mergeCell ref="K2:L2"/>
    <mergeCell ref="M4:N4"/>
    <mergeCell ref="D27:D28"/>
    <mergeCell ref="E26:E27"/>
    <mergeCell ref="E28:E29"/>
    <mergeCell ref="M2:N2"/>
    <mergeCell ref="K4:L4"/>
    <mergeCell ref="M7:M8"/>
    <mergeCell ref="N7:N8"/>
    <mergeCell ref="C4:D4"/>
    <mergeCell ref="E4:F4"/>
    <mergeCell ref="H4:I4"/>
    <mergeCell ref="G26:G27"/>
    <mergeCell ref="H26:H27"/>
    <mergeCell ref="I26:I27"/>
    <mergeCell ref="N27:N28"/>
    <mergeCell ref="J26:J27"/>
    <mergeCell ref="K26:K27"/>
    <mergeCell ref="L26:L27"/>
    <mergeCell ref="M27:M28"/>
    <mergeCell ref="J28:J29"/>
    <mergeCell ref="K28:K29"/>
    <mergeCell ref="A27:A28"/>
    <mergeCell ref="A29:A30"/>
    <mergeCell ref="B29:B30"/>
    <mergeCell ref="C29:C30"/>
    <mergeCell ref="B27:B28"/>
    <mergeCell ref="C27:C28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D49:D50"/>
    <mergeCell ref="A47:A48"/>
    <mergeCell ref="B47:B48"/>
    <mergeCell ref="C47:C48"/>
    <mergeCell ref="D47:D48"/>
    <mergeCell ref="G28:G29"/>
    <mergeCell ref="H28:H29"/>
    <mergeCell ref="I28:I29"/>
    <mergeCell ref="A51:A52"/>
    <mergeCell ref="B51:B52"/>
    <mergeCell ref="C51:C52"/>
    <mergeCell ref="D51:D52"/>
    <mergeCell ref="A49:A50"/>
    <mergeCell ref="B49:B50"/>
    <mergeCell ref="C49:C50"/>
    <mergeCell ref="L28:L29"/>
    <mergeCell ref="E30:E31"/>
    <mergeCell ref="F30:F31"/>
    <mergeCell ref="G30:G31"/>
    <mergeCell ref="H30:H31"/>
    <mergeCell ref="I30:I31"/>
    <mergeCell ref="J30:J31"/>
    <mergeCell ref="K30:K31"/>
    <mergeCell ref="L30:L31"/>
    <mergeCell ref="F28:F29"/>
    <mergeCell ref="E32:E33"/>
    <mergeCell ref="F32:F33"/>
    <mergeCell ref="G32:G33"/>
    <mergeCell ref="H32:H33"/>
    <mergeCell ref="I32:I33"/>
    <mergeCell ref="J32:J33"/>
    <mergeCell ref="K32:K33"/>
    <mergeCell ref="L32:L33"/>
    <mergeCell ref="E34:E35"/>
    <mergeCell ref="F34:F35"/>
    <mergeCell ref="G34:G35"/>
    <mergeCell ref="H34:H35"/>
    <mergeCell ref="I34:I35"/>
    <mergeCell ref="J34:J35"/>
    <mergeCell ref="K34:K35"/>
    <mergeCell ref="L34:L35"/>
    <mergeCell ref="E36:E37"/>
    <mergeCell ref="F36:F37"/>
    <mergeCell ref="G36:G37"/>
    <mergeCell ref="H36:H37"/>
    <mergeCell ref="I36:I37"/>
    <mergeCell ref="J36:J37"/>
    <mergeCell ref="K36:K37"/>
    <mergeCell ref="L36:L37"/>
    <mergeCell ref="E38:E39"/>
    <mergeCell ref="F38:F39"/>
    <mergeCell ref="G38:G39"/>
    <mergeCell ref="H38:H39"/>
    <mergeCell ref="I38:I39"/>
    <mergeCell ref="J38:J39"/>
    <mergeCell ref="K38:K39"/>
    <mergeCell ref="L38:L39"/>
    <mergeCell ref="E40:E41"/>
    <mergeCell ref="F40:F41"/>
    <mergeCell ref="G40:G41"/>
    <mergeCell ref="H40:H41"/>
    <mergeCell ref="I40:I41"/>
    <mergeCell ref="J40:J41"/>
    <mergeCell ref="K40:K41"/>
    <mergeCell ref="L40:L41"/>
    <mergeCell ref="E42:E43"/>
    <mergeCell ref="F42:F43"/>
    <mergeCell ref="G42:G43"/>
    <mergeCell ref="H42:H43"/>
    <mergeCell ref="I42:I43"/>
    <mergeCell ref="J42:J43"/>
    <mergeCell ref="K42:K43"/>
    <mergeCell ref="L42:L43"/>
    <mergeCell ref="E44:E45"/>
    <mergeCell ref="F44:F45"/>
    <mergeCell ref="G44:G45"/>
    <mergeCell ref="H44:H45"/>
    <mergeCell ref="I44:I45"/>
    <mergeCell ref="J44:J45"/>
    <mergeCell ref="K44:K45"/>
    <mergeCell ref="L44:L45"/>
    <mergeCell ref="J46:J47"/>
    <mergeCell ref="K46:K47"/>
    <mergeCell ref="L46:L47"/>
    <mergeCell ref="E46:E47"/>
    <mergeCell ref="F46:F47"/>
    <mergeCell ref="G46:G47"/>
    <mergeCell ref="H46:H47"/>
    <mergeCell ref="E48:E49"/>
    <mergeCell ref="F48:F49"/>
    <mergeCell ref="G48:G49"/>
    <mergeCell ref="H48:H49"/>
    <mergeCell ref="E50:E51"/>
    <mergeCell ref="F50:F51"/>
    <mergeCell ref="G50:G51"/>
    <mergeCell ref="H50:H51"/>
    <mergeCell ref="N5:N6"/>
    <mergeCell ref="I50:I51"/>
    <mergeCell ref="J50:J51"/>
    <mergeCell ref="K50:K51"/>
    <mergeCell ref="L50:L51"/>
    <mergeCell ref="I48:I49"/>
    <mergeCell ref="J48:J49"/>
    <mergeCell ref="K48:K49"/>
    <mergeCell ref="L48:L49"/>
    <mergeCell ref="I46:I47"/>
    <mergeCell ref="M29:M30"/>
    <mergeCell ref="N29:N30"/>
    <mergeCell ref="M31:M32"/>
    <mergeCell ref="N31:N32"/>
    <mergeCell ref="M33:M34"/>
    <mergeCell ref="N33:N34"/>
    <mergeCell ref="M35:M36"/>
    <mergeCell ref="N35:N36"/>
    <mergeCell ref="M37:M38"/>
    <mergeCell ref="N37:N38"/>
    <mergeCell ref="M39:M40"/>
    <mergeCell ref="N39:N40"/>
    <mergeCell ref="M41:M42"/>
    <mergeCell ref="N41:N42"/>
    <mergeCell ref="M43:M44"/>
    <mergeCell ref="N43:N44"/>
    <mergeCell ref="M45:M46"/>
    <mergeCell ref="N45:N46"/>
    <mergeCell ref="M47:M48"/>
    <mergeCell ref="N47:N48"/>
    <mergeCell ref="M49:M50"/>
    <mergeCell ref="N49:N50"/>
    <mergeCell ref="M51:M52"/>
    <mergeCell ref="N51:N52"/>
    <mergeCell ref="J6:J7"/>
    <mergeCell ref="K6:K7"/>
    <mergeCell ref="L6:L7"/>
    <mergeCell ref="M5:M6"/>
    <mergeCell ref="O27:O28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O49:O50"/>
    <mergeCell ref="O51:O52"/>
    <mergeCell ref="A5:A6"/>
    <mergeCell ref="B5:B6"/>
    <mergeCell ref="C5:C6"/>
    <mergeCell ref="D5:D6"/>
    <mergeCell ref="E6:E7"/>
    <mergeCell ref="F6:F7"/>
    <mergeCell ref="G6:G7"/>
    <mergeCell ref="H6:H7"/>
    <mergeCell ref="I6:I7"/>
  </mergeCells>
  <printOptions/>
  <pageMargins left="1.1811023622047245" right="0.1968503937007874" top="0.984251968503937" bottom="0.984251968503937" header="0.5118110236220472" footer="0.5118110236220472"/>
  <pageSetup horizontalDpi="300" verticalDpi="300" orientation="portrait" paperSize="9" scale="67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60"/>
  <sheetViews>
    <sheetView tabSelected="1" workbookViewId="0" topLeftCell="A1">
      <selection activeCell="T40" sqref="T40"/>
    </sheetView>
  </sheetViews>
  <sheetFormatPr defaultColWidth="9.140625" defaultRowHeight="12.75"/>
  <cols>
    <col min="1" max="1" width="3.421875" style="0" customWidth="1"/>
    <col min="2" max="2" width="6.421875" style="0" customWidth="1"/>
    <col min="3" max="3" width="5.57421875" style="0" customWidth="1"/>
    <col min="4" max="4" width="5.8515625" style="0" customWidth="1"/>
    <col min="5" max="5" width="5.421875" style="0" customWidth="1"/>
    <col min="6" max="6" width="6.140625" style="0" customWidth="1"/>
    <col min="7" max="7" width="9.00390625" style="0" customWidth="1"/>
    <col min="8" max="8" width="10.7109375" style="0" customWidth="1"/>
    <col min="9" max="9" width="8.7109375" style="0" customWidth="1"/>
    <col min="10" max="10" width="10.140625" style="0" bestFit="1" customWidth="1"/>
    <col min="11" max="11" width="11.00390625" style="0" customWidth="1"/>
    <col min="12" max="12" width="7.7109375" style="0" customWidth="1"/>
    <col min="13" max="13" width="8.421875" style="0" customWidth="1"/>
    <col min="14" max="14" width="8.7109375" style="0" customWidth="1"/>
    <col min="15" max="15" width="9.28125" style="0" bestFit="1" customWidth="1"/>
  </cols>
  <sheetData>
    <row r="1" spans="1:15" ht="43.5" customHeight="1">
      <c r="A1" s="38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  <c r="O1" s="9"/>
    </row>
    <row r="2" spans="1:15" ht="12.75">
      <c r="A2" s="41" t="s">
        <v>0</v>
      </c>
      <c r="B2" s="42" t="s">
        <v>1</v>
      </c>
      <c r="C2" s="42" t="s">
        <v>2</v>
      </c>
      <c r="D2" s="42"/>
      <c r="E2" s="42" t="s">
        <v>3</v>
      </c>
      <c r="F2" s="42"/>
      <c r="G2" s="43" t="s">
        <v>4</v>
      </c>
      <c r="H2" s="42" t="s">
        <v>5</v>
      </c>
      <c r="I2" s="42"/>
      <c r="J2" s="43" t="s">
        <v>6</v>
      </c>
      <c r="K2" s="42" t="s">
        <v>7</v>
      </c>
      <c r="L2" s="42"/>
      <c r="M2" s="42" t="s">
        <v>8</v>
      </c>
      <c r="N2" s="44"/>
      <c r="O2" s="9"/>
    </row>
    <row r="3" spans="1:15" ht="12.75">
      <c r="A3" s="41"/>
      <c r="B3" s="42"/>
      <c r="C3" s="10" t="s">
        <v>15</v>
      </c>
      <c r="D3" s="10" t="s">
        <v>16</v>
      </c>
      <c r="E3" s="10" t="s">
        <v>15</v>
      </c>
      <c r="F3" s="10" t="s">
        <v>16</v>
      </c>
      <c r="G3" s="43"/>
      <c r="H3" s="10" t="s">
        <v>17</v>
      </c>
      <c r="I3" s="10" t="s">
        <v>19</v>
      </c>
      <c r="J3" s="43"/>
      <c r="K3" s="10" t="s">
        <v>17</v>
      </c>
      <c r="L3" s="10" t="s">
        <v>19</v>
      </c>
      <c r="M3" s="10" t="s">
        <v>17</v>
      </c>
      <c r="N3" s="1" t="s">
        <v>19</v>
      </c>
      <c r="O3" s="9"/>
    </row>
    <row r="4" spans="1:15" ht="12.75">
      <c r="A4" s="41"/>
      <c r="B4" s="42"/>
      <c r="C4" s="42" t="s">
        <v>9</v>
      </c>
      <c r="D4" s="42"/>
      <c r="E4" s="42" t="s">
        <v>9</v>
      </c>
      <c r="F4" s="42"/>
      <c r="G4" s="10" t="s">
        <v>10</v>
      </c>
      <c r="H4" s="42" t="s">
        <v>11</v>
      </c>
      <c r="I4" s="42"/>
      <c r="J4" s="10" t="s">
        <v>11</v>
      </c>
      <c r="K4" s="42" t="s">
        <v>11</v>
      </c>
      <c r="L4" s="42"/>
      <c r="M4" s="42" t="s">
        <v>11</v>
      </c>
      <c r="N4" s="44"/>
      <c r="O4" s="9"/>
    </row>
    <row r="5" spans="1:15" ht="12.75">
      <c r="A5" s="37">
        <v>0</v>
      </c>
      <c r="B5" s="36">
        <v>0</v>
      </c>
      <c r="C5" s="36">
        <v>0</v>
      </c>
      <c r="D5" s="36">
        <v>0</v>
      </c>
      <c r="E5" s="11"/>
      <c r="F5" s="11"/>
      <c r="G5" s="11"/>
      <c r="H5" s="11"/>
      <c r="I5" s="11"/>
      <c r="J5" s="11"/>
      <c r="K5" s="11"/>
      <c r="L5" s="11"/>
      <c r="M5" s="36">
        <v>0</v>
      </c>
      <c r="N5" s="36" t="s">
        <v>12</v>
      </c>
      <c r="O5" s="33"/>
    </row>
    <row r="6" spans="1:15" ht="12.75">
      <c r="A6" s="37"/>
      <c r="B6" s="36"/>
      <c r="C6" s="36"/>
      <c r="D6" s="36"/>
      <c r="E6" s="36">
        <f>(C5+C7)/2</f>
        <v>0.225</v>
      </c>
      <c r="F6" s="36">
        <f>(D5+D7)/2</f>
        <v>0</v>
      </c>
      <c r="G6" s="36">
        <f>(A7*1000+B7)-(A5*1000+B5)</f>
        <v>5</v>
      </c>
      <c r="H6" s="36">
        <f>ROUND(E6*G6,2)</f>
        <v>1.13</v>
      </c>
      <c r="I6" s="36">
        <f>ROUND(F6*G6,2)</f>
        <v>0</v>
      </c>
      <c r="J6" s="36">
        <f>MIN(H6,I6)</f>
        <v>0</v>
      </c>
      <c r="K6" s="36">
        <f>IF(H6&gt;I6,H6-J6,"-")</f>
        <v>1.13</v>
      </c>
      <c r="L6" s="36" t="str">
        <f>IF(I6&gt;H6,I6-J6,"-")</f>
        <v>-</v>
      </c>
      <c r="M6" s="36"/>
      <c r="N6" s="36"/>
      <c r="O6" s="33"/>
    </row>
    <row r="7" spans="1:15" ht="12.75">
      <c r="A7" s="37">
        <v>0</v>
      </c>
      <c r="B7" s="36">
        <v>5</v>
      </c>
      <c r="C7" s="36">
        <v>0.45</v>
      </c>
      <c r="D7" s="36">
        <v>0</v>
      </c>
      <c r="E7" s="36"/>
      <c r="F7" s="36"/>
      <c r="G7" s="36"/>
      <c r="H7" s="36"/>
      <c r="I7" s="36"/>
      <c r="J7" s="36"/>
      <c r="K7" s="36"/>
      <c r="L7" s="36"/>
      <c r="M7" s="36">
        <f>IF(O7&lt;0,-O7,"-")</f>
        <v>1.13</v>
      </c>
      <c r="N7" s="36" t="str">
        <f>IF(O7&gt;0,O7,"-")</f>
        <v>-</v>
      </c>
      <c r="O7" s="33">
        <f>-IF(K6="-",0,K6)+IF(L6="-",0,L6)+O5</f>
        <v>-1.13</v>
      </c>
    </row>
    <row r="8" spans="1:15" ht="12.75">
      <c r="A8" s="37"/>
      <c r="B8" s="36"/>
      <c r="C8" s="36"/>
      <c r="D8" s="36"/>
      <c r="E8" s="36">
        <f>(C7+C9)/2</f>
        <v>0.45</v>
      </c>
      <c r="F8" s="36">
        <f>(D7+D9)/2</f>
        <v>0</v>
      </c>
      <c r="G8" s="36">
        <f>(A9*1000+B9)-(A7*1000+B7)</f>
        <v>21.8</v>
      </c>
      <c r="H8" s="36">
        <f>ROUND(E8*G8,2)</f>
        <v>9.81</v>
      </c>
      <c r="I8" s="36">
        <f>ROUND(F8*G8,2)</f>
        <v>0</v>
      </c>
      <c r="J8" s="36">
        <f>MIN(H8,I8)</f>
        <v>0</v>
      </c>
      <c r="K8" s="36">
        <f>IF(H8&gt;I8,H8-J8,"-")</f>
        <v>9.81</v>
      </c>
      <c r="L8" s="36" t="str">
        <f>IF(I8&gt;H8,I8-J8,"-")</f>
        <v>-</v>
      </c>
      <c r="M8" s="36"/>
      <c r="N8" s="36"/>
      <c r="O8" s="33"/>
    </row>
    <row r="9" spans="1:15" ht="12.75">
      <c r="A9" s="37">
        <v>0</v>
      </c>
      <c r="B9" s="36">
        <v>26.8</v>
      </c>
      <c r="C9" s="36">
        <v>0.45</v>
      </c>
      <c r="D9" s="36">
        <v>0</v>
      </c>
      <c r="E9" s="36"/>
      <c r="F9" s="36"/>
      <c r="G9" s="36"/>
      <c r="H9" s="36"/>
      <c r="I9" s="36"/>
      <c r="J9" s="36"/>
      <c r="K9" s="36"/>
      <c r="L9" s="36"/>
      <c r="M9" s="36">
        <f>IF(O9&lt;0,-O9,"-")</f>
        <v>10.940000000000001</v>
      </c>
      <c r="N9" s="36" t="str">
        <f>IF(O9&gt;0,O9,"-")</f>
        <v>-</v>
      </c>
      <c r="O9" s="33">
        <f>-IF(K8="-",0,K8)+IF(L8="-",0,L8)+O7</f>
        <v>-10.940000000000001</v>
      </c>
    </row>
    <row r="10" spans="1:15" ht="12.75">
      <c r="A10" s="37"/>
      <c r="B10" s="36"/>
      <c r="C10" s="36"/>
      <c r="D10" s="36"/>
      <c r="E10" s="36">
        <f>(C9+C11)/2</f>
        <v>0.475</v>
      </c>
      <c r="F10" s="36">
        <f>(D9+D11)/2</f>
        <v>0</v>
      </c>
      <c r="G10" s="36">
        <f>(A11*1000+B11)-(A9*1000+B9)</f>
        <v>7.199999999999999</v>
      </c>
      <c r="H10" s="36">
        <f>ROUND(E10*G10,2)</f>
        <v>3.42</v>
      </c>
      <c r="I10" s="36">
        <f>ROUND(F10*G10,2)</f>
        <v>0</v>
      </c>
      <c r="J10" s="36">
        <f>MIN(H10,I10)</f>
        <v>0</v>
      </c>
      <c r="K10" s="36">
        <f>IF(H10&gt;I10,H10-J10,"-")</f>
        <v>3.42</v>
      </c>
      <c r="L10" s="36" t="str">
        <f>IF(I10&gt;H10,I10-J10,"-")</f>
        <v>-</v>
      </c>
      <c r="M10" s="36"/>
      <c r="N10" s="36"/>
      <c r="O10" s="33"/>
    </row>
    <row r="11" spans="1:15" ht="12.75">
      <c r="A11" s="37">
        <v>0</v>
      </c>
      <c r="B11" s="36">
        <v>34</v>
      </c>
      <c r="C11" s="36">
        <v>0.5</v>
      </c>
      <c r="D11" s="36">
        <v>0</v>
      </c>
      <c r="E11" s="36"/>
      <c r="F11" s="36"/>
      <c r="G11" s="36"/>
      <c r="H11" s="36"/>
      <c r="I11" s="36"/>
      <c r="J11" s="36"/>
      <c r="K11" s="36"/>
      <c r="L11" s="36"/>
      <c r="M11" s="36">
        <f>IF(O11&lt;0,-O11,"-")</f>
        <v>14.360000000000001</v>
      </c>
      <c r="N11" s="36" t="str">
        <f>IF(O11&gt;0,O11,"-")</f>
        <v>-</v>
      </c>
      <c r="O11" s="33">
        <f>-IF(K10="-",0,K10)+IF(L10="-",0,L10)+O9</f>
        <v>-14.360000000000001</v>
      </c>
    </row>
    <row r="12" spans="1:15" ht="12.75">
      <c r="A12" s="37"/>
      <c r="B12" s="36"/>
      <c r="C12" s="36"/>
      <c r="D12" s="36"/>
      <c r="E12" s="36">
        <f>(C11+C13)/2</f>
        <v>0.775</v>
      </c>
      <c r="F12" s="36">
        <f>(D11+D13)/2</f>
        <v>0</v>
      </c>
      <c r="G12" s="36">
        <f>(A13*1000+B13)-(A11*1000+B11)</f>
        <v>1</v>
      </c>
      <c r="H12" s="36">
        <f>ROUND(E12*G12,2)</f>
        <v>0.78</v>
      </c>
      <c r="I12" s="36">
        <f>ROUND(F12*G12,2)</f>
        <v>0</v>
      </c>
      <c r="J12" s="36">
        <f>MIN(H12,I12)</f>
        <v>0</v>
      </c>
      <c r="K12" s="36">
        <f>IF(H12&gt;I12,H12-J12,"-")</f>
        <v>0.78</v>
      </c>
      <c r="L12" s="36" t="str">
        <f>IF(I12&gt;H12,I12-J12,"-")</f>
        <v>-</v>
      </c>
      <c r="M12" s="36"/>
      <c r="N12" s="36"/>
      <c r="O12" s="33"/>
    </row>
    <row r="13" spans="1:15" ht="12.75">
      <c r="A13" s="37">
        <v>0</v>
      </c>
      <c r="B13" s="36">
        <v>35</v>
      </c>
      <c r="C13" s="36">
        <v>1.05</v>
      </c>
      <c r="D13" s="36">
        <v>0</v>
      </c>
      <c r="E13" s="36"/>
      <c r="F13" s="36"/>
      <c r="G13" s="36"/>
      <c r="H13" s="36"/>
      <c r="I13" s="36"/>
      <c r="J13" s="36"/>
      <c r="K13" s="36"/>
      <c r="L13" s="36"/>
      <c r="M13" s="36">
        <f>IF(O13&lt;0,-O13,"-")</f>
        <v>15.14</v>
      </c>
      <c r="N13" s="36" t="str">
        <f>IF(O13&gt;0,O13,"-")</f>
        <v>-</v>
      </c>
      <c r="O13" s="33">
        <f>-IF(K12="-",0,K12)+IF(L12="-",0,L12)+O11</f>
        <v>-15.14</v>
      </c>
    </row>
    <row r="14" spans="1:15" ht="12.75">
      <c r="A14" s="37"/>
      <c r="B14" s="36"/>
      <c r="C14" s="36"/>
      <c r="D14" s="36"/>
      <c r="E14" s="36">
        <f>(C13+C15)/2</f>
        <v>0.95</v>
      </c>
      <c r="F14" s="36">
        <f>(D13+D15)/2</f>
        <v>0</v>
      </c>
      <c r="G14" s="36">
        <f>(A15*1000+B15)-(A13*1000+B13)</f>
        <v>32.900000000000006</v>
      </c>
      <c r="H14" s="36">
        <f>ROUND(E14*G14,2)</f>
        <v>31.26</v>
      </c>
      <c r="I14" s="36">
        <f>ROUND(F14*G14,2)</f>
        <v>0</v>
      </c>
      <c r="J14" s="36">
        <f>MIN(H14,I14)</f>
        <v>0</v>
      </c>
      <c r="K14" s="36">
        <f>IF(H14&gt;I14,H14-J14,"-")</f>
        <v>31.26</v>
      </c>
      <c r="L14" s="36" t="str">
        <f>IF(I14&gt;H14,I14-J14,"-")</f>
        <v>-</v>
      </c>
      <c r="M14" s="36"/>
      <c r="N14" s="36"/>
      <c r="O14" s="33"/>
    </row>
    <row r="15" spans="1:15" ht="19.5" customHeight="1">
      <c r="A15" s="37">
        <v>0</v>
      </c>
      <c r="B15" s="36">
        <v>67.9</v>
      </c>
      <c r="C15" s="36">
        <v>0.85</v>
      </c>
      <c r="D15" s="36">
        <v>0</v>
      </c>
      <c r="E15" s="36"/>
      <c r="F15" s="36"/>
      <c r="G15" s="36"/>
      <c r="H15" s="36"/>
      <c r="I15" s="36"/>
      <c r="J15" s="36"/>
      <c r="K15" s="36"/>
      <c r="L15" s="36"/>
      <c r="M15" s="36">
        <f>IF(O15&lt;0,-O15,"-")</f>
        <v>46.400000000000006</v>
      </c>
      <c r="N15" s="36" t="str">
        <f>IF(O15&gt;0,O15,"-")</f>
        <v>-</v>
      </c>
      <c r="O15" s="33">
        <f>-IF(K14="-",0,K14)+IF(L14="-",0,L14)+O13</f>
        <v>-46.400000000000006</v>
      </c>
    </row>
    <row r="16" spans="1:15" ht="12.75">
      <c r="A16" s="37"/>
      <c r="B16" s="36"/>
      <c r="C16" s="36"/>
      <c r="D16" s="36"/>
      <c r="E16" s="36">
        <f>(C15+C17)/2</f>
        <v>0.85</v>
      </c>
      <c r="F16" s="36">
        <f>(D15+D17)/2</f>
        <v>0.025</v>
      </c>
      <c r="G16" s="36">
        <f>(A17*1000+B17)-(A15*1000+B15)</f>
        <v>39.69999999999999</v>
      </c>
      <c r="H16" s="36">
        <f>ROUND(E16*G16,2)</f>
        <v>33.75</v>
      </c>
      <c r="I16" s="36">
        <f>ROUND(F16*G16,2)</f>
        <v>0.99</v>
      </c>
      <c r="J16" s="36">
        <f>MIN(H16,I16)</f>
        <v>0.99</v>
      </c>
      <c r="K16" s="36">
        <f>IF(H16&gt;I16,H16-J16,"-")</f>
        <v>32.76</v>
      </c>
      <c r="L16" s="36" t="str">
        <f>IF(I16&gt;H16,I16-J16,"-")</f>
        <v>-</v>
      </c>
      <c r="M16" s="36"/>
      <c r="N16" s="36"/>
      <c r="O16" s="33"/>
    </row>
    <row r="17" spans="1:15" ht="12.75">
      <c r="A17" s="37">
        <v>0</v>
      </c>
      <c r="B17" s="36">
        <v>107.6</v>
      </c>
      <c r="C17" s="36">
        <v>0.85</v>
      </c>
      <c r="D17" s="36">
        <v>0.05</v>
      </c>
      <c r="E17" s="36"/>
      <c r="F17" s="36"/>
      <c r="G17" s="36"/>
      <c r="H17" s="36"/>
      <c r="I17" s="36"/>
      <c r="J17" s="36"/>
      <c r="K17" s="36"/>
      <c r="L17" s="36"/>
      <c r="M17" s="36">
        <f>IF(O17&lt;0,-O17,"-")</f>
        <v>79.16</v>
      </c>
      <c r="N17" s="36" t="str">
        <f>IF(O17&gt;0,O17,"-")</f>
        <v>-</v>
      </c>
      <c r="O17" s="33">
        <f>-IF(K16="-",0,K16)+IF(L16="-",0,L16)+O15</f>
        <v>-79.16</v>
      </c>
    </row>
    <row r="18" spans="1:15" ht="12.75">
      <c r="A18" s="37"/>
      <c r="B18" s="36"/>
      <c r="C18" s="36"/>
      <c r="D18" s="36"/>
      <c r="E18" s="36">
        <f>(C17+C19)/2</f>
        <v>0.725</v>
      </c>
      <c r="F18" s="36">
        <f>(D17+D19)/2</f>
        <v>0.05</v>
      </c>
      <c r="G18" s="36">
        <f>(A19*1000+B19)-(A17*1000+B17)</f>
        <v>47.400000000000006</v>
      </c>
      <c r="H18" s="36">
        <f>ROUND(E18*G18,2)</f>
        <v>34.37</v>
      </c>
      <c r="I18" s="36">
        <f>ROUND(F18*G18,2)</f>
        <v>2.37</v>
      </c>
      <c r="J18" s="36">
        <f>MIN(H18,I18)</f>
        <v>2.37</v>
      </c>
      <c r="K18" s="36">
        <f>IF(H18&gt;I18,H18-J18,"-")</f>
        <v>31.999999999999996</v>
      </c>
      <c r="L18" s="36" t="str">
        <f>IF(I18&gt;H18,I18-J18,"-")</f>
        <v>-</v>
      </c>
      <c r="M18" s="36"/>
      <c r="N18" s="36"/>
      <c r="O18" s="33"/>
    </row>
    <row r="19" spans="1:27" ht="15.75">
      <c r="A19" s="37">
        <v>0</v>
      </c>
      <c r="B19" s="36">
        <v>155</v>
      </c>
      <c r="C19" s="36">
        <v>0.6</v>
      </c>
      <c r="D19" s="36">
        <v>0.05</v>
      </c>
      <c r="E19" s="36"/>
      <c r="F19" s="36"/>
      <c r="G19" s="36"/>
      <c r="H19" s="36"/>
      <c r="I19" s="36"/>
      <c r="J19" s="36"/>
      <c r="K19" s="36"/>
      <c r="L19" s="49"/>
      <c r="M19" s="36">
        <f>IF(O19&lt;0,-O19,"-")</f>
        <v>111.16</v>
      </c>
      <c r="N19" s="36" t="str">
        <f>IF(O19&gt;0,O19,"-")</f>
        <v>-</v>
      </c>
      <c r="O19" s="33">
        <f>-IF(K18="-",0,K18)+IF(L18="-",0,L18)+O17</f>
        <v>-111.16</v>
      </c>
      <c r="T19" s="45"/>
      <c r="U19" s="45"/>
      <c r="V19" s="5"/>
      <c r="W19" s="12"/>
      <c r="X19" s="12"/>
      <c r="Y19" s="12"/>
      <c r="Z19" s="3"/>
      <c r="AA19" s="3"/>
    </row>
    <row r="20" spans="1:27" ht="12.75">
      <c r="A20" s="37"/>
      <c r="B20" s="36"/>
      <c r="C20" s="36"/>
      <c r="D20" s="36"/>
      <c r="E20" s="36">
        <f>(C19+C21)/2</f>
        <v>0.55</v>
      </c>
      <c r="F20" s="36">
        <f>(D19+D21)/2</f>
        <v>0.05</v>
      </c>
      <c r="G20" s="36">
        <f>(A21*1000+B21)-(A19*1000+B19)</f>
        <v>18.80000000000001</v>
      </c>
      <c r="H20" s="36">
        <f>ROUND(E20*G20,2)</f>
        <v>10.34</v>
      </c>
      <c r="I20" s="36">
        <f>ROUND(F20*G20,2)</f>
        <v>0.94</v>
      </c>
      <c r="J20" s="36">
        <f>MIN(H20,I20)</f>
        <v>0.94</v>
      </c>
      <c r="K20" s="36">
        <f>IF(H20&gt;I20,H20-J20,"-")</f>
        <v>9.4</v>
      </c>
      <c r="L20" s="36" t="str">
        <f>IF(I20&gt;H20,I20-J20,"-")</f>
        <v>-</v>
      </c>
      <c r="M20" s="36"/>
      <c r="N20" s="36"/>
      <c r="O20" s="33"/>
      <c r="T20" s="2"/>
      <c r="U20" s="2"/>
      <c r="V20" s="2"/>
      <c r="W20" s="2"/>
      <c r="X20" s="2"/>
      <c r="Y20" s="2"/>
      <c r="Z20" s="2"/>
      <c r="AA20" s="2"/>
    </row>
    <row r="21" spans="1:27" ht="12.75">
      <c r="A21" s="37">
        <v>0</v>
      </c>
      <c r="B21" s="36">
        <v>173.8</v>
      </c>
      <c r="C21" s="36">
        <v>0.5</v>
      </c>
      <c r="D21" s="36">
        <v>0.05</v>
      </c>
      <c r="E21" s="36"/>
      <c r="F21" s="36"/>
      <c r="G21" s="36"/>
      <c r="H21" s="36"/>
      <c r="I21" s="36"/>
      <c r="J21" s="36"/>
      <c r="K21" s="36"/>
      <c r="L21" s="36"/>
      <c r="M21" s="36">
        <f>IF(O21&lt;0,-O21,"-")</f>
        <v>120.56</v>
      </c>
      <c r="N21" s="36" t="str">
        <f>IF(O21&gt;0,O21,"-")</f>
        <v>-</v>
      </c>
      <c r="O21" s="33">
        <f>-IF(K20="-",0,K20)+IF(L20="-",0,L20)+O19</f>
        <v>-120.56</v>
      </c>
      <c r="Z21" s="7"/>
      <c r="AA21" s="7">
        <f>SUM(AA10:AA20)</f>
        <v>0</v>
      </c>
    </row>
    <row r="22" spans="1:27" ht="12.75">
      <c r="A22" s="37"/>
      <c r="B22" s="36"/>
      <c r="C22" s="36"/>
      <c r="D22" s="36"/>
      <c r="E22" s="36">
        <f>(C21+C23)/2</f>
        <v>0.425</v>
      </c>
      <c r="F22" s="36">
        <f>(D21+D23)/2</f>
        <v>0.07500000000000001</v>
      </c>
      <c r="G22" s="36">
        <f>(A23*1000+B23)-(A21*1000+B21)</f>
        <v>70.69999999999999</v>
      </c>
      <c r="H22" s="36">
        <f>ROUND(E22*G22,2)</f>
        <v>30.05</v>
      </c>
      <c r="I22" s="36">
        <f>ROUND(F22*G22,2)</f>
        <v>5.3</v>
      </c>
      <c r="J22" s="36">
        <f>MIN(H22,I22)</f>
        <v>5.3</v>
      </c>
      <c r="K22" s="36">
        <f>IF(H22&gt;I22,H22-J22,"-")</f>
        <v>24.75</v>
      </c>
      <c r="L22" s="36" t="str">
        <f>IF(I22&gt;H22,I22-J22,"-")</f>
        <v>-</v>
      </c>
      <c r="M22" s="36"/>
      <c r="N22" s="36"/>
      <c r="O22" s="33"/>
      <c r="T22" s="46"/>
      <c r="U22" s="46"/>
      <c r="V22" s="8"/>
      <c r="W22" s="8"/>
      <c r="X22" s="8"/>
      <c r="Y22" s="8"/>
      <c r="Z22" s="8"/>
      <c r="AA22" s="3"/>
    </row>
    <row r="23" spans="1:27" ht="12.75">
      <c r="A23" s="37">
        <v>0</v>
      </c>
      <c r="B23" s="36">
        <v>244.5</v>
      </c>
      <c r="C23" s="36">
        <v>0.35</v>
      </c>
      <c r="D23" s="36">
        <v>0.1</v>
      </c>
      <c r="E23" s="36"/>
      <c r="F23" s="36"/>
      <c r="G23" s="36"/>
      <c r="H23" s="36"/>
      <c r="I23" s="36"/>
      <c r="J23" s="36"/>
      <c r="K23" s="36"/>
      <c r="L23" s="49"/>
      <c r="M23" s="36">
        <f>IF(O23&lt;0,-O23,"-")</f>
        <v>145.31</v>
      </c>
      <c r="N23" s="36" t="str">
        <f>IF(O23&gt;0,O23,"-")</f>
        <v>-</v>
      </c>
      <c r="O23" s="33">
        <f>-IF(K22="-",0,K22)+IF(L22="-",0,L22)+O21</f>
        <v>-145.31</v>
      </c>
      <c r="T23" s="6"/>
      <c r="U23" s="6"/>
      <c r="V23" s="8"/>
      <c r="W23" s="8"/>
      <c r="X23" s="8"/>
      <c r="Y23" s="8"/>
      <c r="Z23" s="8"/>
      <c r="AA23" s="3"/>
    </row>
    <row r="24" spans="1:27" ht="12.75">
      <c r="A24" s="37"/>
      <c r="B24" s="36"/>
      <c r="C24" s="36"/>
      <c r="D24" s="36"/>
      <c r="E24" s="36">
        <f>(C23+C25)/2</f>
        <v>0.675</v>
      </c>
      <c r="F24" s="36">
        <f>(D23+D25)/2</f>
        <v>0.05</v>
      </c>
      <c r="G24" s="36">
        <f>(A25*1000+B25)-(A23*1000+B23)</f>
        <v>47.80000000000001</v>
      </c>
      <c r="H24" s="36">
        <f>ROUND(E24*G24,2)</f>
        <v>32.27</v>
      </c>
      <c r="I24" s="36">
        <f>ROUND(F24*G24,2)</f>
        <v>2.39</v>
      </c>
      <c r="J24" s="36">
        <f>MIN(H24,I24)</f>
        <v>2.39</v>
      </c>
      <c r="K24" s="36">
        <f>IF(H24&gt;I24,H24-J24,"-")</f>
        <v>29.880000000000003</v>
      </c>
      <c r="L24" s="36" t="str">
        <f>IF(I24&gt;H24,I24-J24,"-")</f>
        <v>-</v>
      </c>
      <c r="M24" s="36"/>
      <c r="N24" s="36"/>
      <c r="O24" s="33"/>
      <c r="T24" s="6"/>
      <c r="U24" s="6"/>
      <c r="V24" s="8"/>
      <c r="W24" s="8"/>
      <c r="X24" s="8"/>
      <c r="Y24" s="8"/>
      <c r="Z24" s="8"/>
      <c r="AA24" s="3"/>
    </row>
    <row r="25" spans="1:27" ht="12.75">
      <c r="A25" s="37">
        <v>0</v>
      </c>
      <c r="B25" s="36">
        <v>292.3</v>
      </c>
      <c r="C25" s="36">
        <v>1</v>
      </c>
      <c r="D25" s="36">
        <v>0</v>
      </c>
      <c r="E25" s="36"/>
      <c r="F25" s="36"/>
      <c r="G25" s="36"/>
      <c r="H25" s="36"/>
      <c r="I25" s="36"/>
      <c r="J25" s="36"/>
      <c r="K25" s="36"/>
      <c r="L25" s="36"/>
      <c r="M25" s="36">
        <f>IF(O25&lt;0,-O25,"-")</f>
        <v>175.19</v>
      </c>
      <c r="N25" s="36" t="str">
        <f>IF(O25&gt;0,O25,"-")</f>
        <v>-</v>
      </c>
      <c r="O25" s="33">
        <f>-IF(K24="-",0,K24)+IF(L24="-",0,L24)+O23</f>
        <v>-175.19</v>
      </c>
      <c r="T25" s="6"/>
      <c r="U25" s="6"/>
      <c r="V25" s="8"/>
      <c r="W25" s="8"/>
      <c r="X25" s="8"/>
      <c r="Y25" s="8"/>
      <c r="Z25" s="8"/>
      <c r="AA25" s="3"/>
    </row>
    <row r="26" spans="1:27" ht="12.75">
      <c r="A26" s="37"/>
      <c r="B26" s="36"/>
      <c r="C26" s="36"/>
      <c r="D26" s="36"/>
      <c r="E26" s="36">
        <f>(C25+C27)/2</f>
        <v>1.35</v>
      </c>
      <c r="F26" s="36">
        <f>(D25+D27)/2</f>
        <v>0</v>
      </c>
      <c r="G26" s="36">
        <f>(A27*1000+B27)-(A25*1000+B25)</f>
        <v>32.69999999999999</v>
      </c>
      <c r="H26" s="36">
        <f>ROUND(E26*G26,2)</f>
        <v>44.15</v>
      </c>
      <c r="I26" s="36">
        <f>ROUND(F26*G26,2)</f>
        <v>0</v>
      </c>
      <c r="J26" s="36">
        <f>MIN(H26,I26)</f>
        <v>0</v>
      </c>
      <c r="K26" s="36">
        <f>IF(H26&gt;I26,H26-J26,"-")</f>
        <v>44.15</v>
      </c>
      <c r="L26" s="36" t="str">
        <f>IF(I26&gt;H26,I26-J26,"-")</f>
        <v>-</v>
      </c>
      <c r="M26" s="36"/>
      <c r="N26" s="36"/>
      <c r="O26" s="33"/>
      <c r="T26" s="4"/>
      <c r="U26" s="4"/>
      <c r="V26" s="4"/>
      <c r="W26" s="4"/>
      <c r="X26" s="4"/>
      <c r="Y26" s="4"/>
      <c r="Z26" s="4"/>
      <c r="AA26" s="4"/>
    </row>
    <row r="27" spans="1:15" ht="12.75">
      <c r="A27" s="37">
        <v>0</v>
      </c>
      <c r="B27" s="36">
        <v>325</v>
      </c>
      <c r="C27" s="36">
        <v>1.7</v>
      </c>
      <c r="D27" s="36">
        <v>0</v>
      </c>
      <c r="E27" s="36"/>
      <c r="F27" s="36"/>
      <c r="G27" s="36"/>
      <c r="H27" s="36"/>
      <c r="I27" s="36"/>
      <c r="J27" s="36"/>
      <c r="K27" s="36"/>
      <c r="L27" s="49"/>
      <c r="M27" s="36">
        <f>IF(O27&lt;0,-O27,"-")</f>
        <v>219.34</v>
      </c>
      <c r="N27" s="36" t="str">
        <f>IF(O27&gt;0,O27,"-")</f>
        <v>-</v>
      </c>
      <c r="O27" s="33">
        <f>-IF(K26="-",0,K26)+IF(L26="-",0,L26)+O25</f>
        <v>-219.34</v>
      </c>
    </row>
    <row r="28" spans="1:15" ht="12.75">
      <c r="A28" s="37"/>
      <c r="B28" s="36"/>
      <c r="C28" s="36"/>
      <c r="D28" s="36"/>
      <c r="E28" s="36">
        <f>(C27+C29)/2</f>
        <v>1.7999999999999998</v>
      </c>
      <c r="F28" s="36">
        <f>(D27+D29)/2</f>
        <v>0</v>
      </c>
      <c r="G28" s="36">
        <f>(A29*1000+B29)-(A27*1000+B27)</f>
        <v>12</v>
      </c>
      <c r="H28" s="36">
        <f>ROUND(E28*G28,2)</f>
        <v>21.6</v>
      </c>
      <c r="I28" s="36">
        <f>ROUND(F28*G28,2)</f>
        <v>0</v>
      </c>
      <c r="J28" s="36">
        <f>MIN(H28,I28)</f>
        <v>0</v>
      </c>
      <c r="K28" s="36">
        <f>IF(H28&gt;I28,H28-J28,"-")</f>
        <v>21.6</v>
      </c>
      <c r="L28" s="36" t="str">
        <f>IF(I28&gt;H28,I28-J28,"-")</f>
        <v>-</v>
      </c>
      <c r="M28" s="36"/>
      <c r="N28" s="36"/>
      <c r="O28" s="33"/>
    </row>
    <row r="29" spans="1:16" ht="12.75">
      <c r="A29" s="37">
        <v>0</v>
      </c>
      <c r="B29" s="36">
        <v>337</v>
      </c>
      <c r="C29" s="36">
        <v>1.9</v>
      </c>
      <c r="D29" s="36">
        <v>0</v>
      </c>
      <c r="E29" s="36"/>
      <c r="F29" s="36"/>
      <c r="G29" s="36"/>
      <c r="H29" s="36"/>
      <c r="I29" s="36"/>
      <c r="J29" s="36"/>
      <c r="K29" s="36"/>
      <c r="L29" s="36"/>
      <c r="M29" s="36">
        <f>IF(O29&lt;0,-O29,"-")</f>
        <v>240.94</v>
      </c>
      <c r="N29" s="36" t="str">
        <f>IF(O29&gt;0,O29,"-")</f>
        <v>-</v>
      </c>
      <c r="O29" s="33">
        <f>-IF(K28="-",0,K28)+IF(L28="-",0,L28)+O27</f>
        <v>-240.94</v>
      </c>
      <c r="P29" s="3"/>
    </row>
    <row r="30" spans="1:16" ht="12.75">
      <c r="A30" s="37"/>
      <c r="B30" s="36"/>
      <c r="C30" s="36"/>
      <c r="D30" s="36"/>
      <c r="E30" s="36">
        <f>(C29+C31)/2</f>
        <v>0.95</v>
      </c>
      <c r="F30" s="36">
        <f>(D29+D31)/2</f>
        <v>0</v>
      </c>
      <c r="G30" s="36">
        <f>(A31*1000+B31)-(A29*1000+B29)</f>
        <v>0.30000000000001137</v>
      </c>
      <c r="H30" s="36">
        <f>ROUND(E30*G30,2)</f>
        <v>0.29</v>
      </c>
      <c r="I30" s="36">
        <f>ROUND(F30*G30,2)</f>
        <v>0</v>
      </c>
      <c r="J30" s="36">
        <f>MIN(H30,I30)</f>
        <v>0</v>
      </c>
      <c r="K30" s="36">
        <f>IF(H30&gt;I30,H30-J30,"-")</f>
        <v>0.29</v>
      </c>
      <c r="L30" s="36" t="str">
        <f>IF(I30&gt;H30,I30-J30,"-")</f>
        <v>-</v>
      </c>
      <c r="M30" s="36"/>
      <c r="N30" s="36"/>
      <c r="O30" s="33"/>
      <c r="P30" s="3"/>
    </row>
    <row r="31" spans="1:16" ht="12.75">
      <c r="A31" s="37">
        <v>0</v>
      </c>
      <c r="B31" s="36">
        <v>337.3</v>
      </c>
      <c r="C31" s="36">
        <v>0</v>
      </c>
      <c r="D31" s="36">
        <v>0</v>
      </c>
      <c r="E31" s="36"/>
      <c r="F31" s="36"/>
      <c r="G31" s="36"/>
      <c r="H31" s="36"/>
      <c r="I31" s="36"/>
      <c r="J31" s="36"/>
      <c r="K31" s="36"/>
      <c r="L31" s="49"/>
      <c r="M31" s="36">
        <f>IF(O31&lt;0,-O31,"-")</f>
        <v>241.23</v>
      </c>
      <c r="N31" s="36" t="str">
        <f>IF(O31&gt;0,O31,"-")</f>
        <v>-</v>
      </c>
      <c r="O31" s="33">
        <f>-IF(K30="-",0,K30)+IF(L30="-",0,L30)+O29</f>
        <v>-241.23</v>
      </c>
      <c r="P31" s="3"/>
    </row>
    <row r="32" spans="1:16" ht="13.5" thickBot="1">
      <c r="A32" s="37"/>
      <c r="B32" s="36"/>
      <c r="C32" s="36"/>
      <c r="D32" s="36"/>
      <c r="E32" s="11"/>
      <c r="F32" s="11"/>
      <c r="G32" s="11"/>
      <c r="H32" s="11"/>
      <c r="I32" s="11"/>
      <c r="J32" s="11"/>
      <c r="K32" s="11"/>
      <c r="L32" s="11"/>
      <c r="M32" s="36"/>
      <c r="N32" s="36"/>
      <c r="O32" s="33"/>
      <c r="P32" s="3"/>
    </row>
    <row r="33" spans="1:15" ht="16.5" thickBot="1">
      <c r="A33" s="30"/>
      <c r="B33" s="2"/>
      <c r="C33" s="2"/>
      <c r="D33" s="2"/>
      <c r="E33" s="32" t="s">
        <v>13</v>
      </c>
      <c r="F33" s="53"/>
      <c r="G33" s="19">
        <f>SUM(G83:G93)</f>
        <v>0</v>
      </c>
      <c r="H33" s="20">
        <f>SUM(H6:H32)</f>
        <v>253.22000000000003</v>
      </c>
      <c r="I33" s="20">
        <f>SUM(I6:I32)</f>
        <v>11.990000000000002</v>
      </c>
      <c r="J33" s="20">
        <f>SUM(J6:J32)</f>
        <v>11.990000000000002</v>
      </c>
      <c r="K33" s="20">
        <f>SUM(K6:K32)</f>
        <v>241.23</v>
      </c>
      <c r="L33" s="31">
        <f>SUM(L6:L20)</f>
        <v>0</v>
      </c>
      <c r="M33" s="2"/>
      <c r="N33" s="2"/>
      <c r="O33" s="27"/>
    </row>
    <row r="34" spans="1:15" ht="13.5" thickBot="1">
      <c r="A34" s="30"/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2"/>
      <c r="N34" s="2"/>
      <c r="O34" s="27"/>
    </row>
    <row r="35" spans="1:15" ht="12.75">
      <c r="A35" s="30"/>
      <c r="B35" s="2"/>
      <c r="C35" s="2"/>
      <c r="D35" s="2"/>
      <c r="E35" s="47" t="s">
        <v>18</v>
      </c>
      <c r="F35" s="48"/>
      <c r="G35" s="15">
        <f>I33</f>
        <v>11.990000000000002</v>
      </c>
      <c r="H35" s="15" t="s">
        <v>12</v>
      </c>
      <c r="I35" s="15">
        <f>H33</f>
        <v>253.22000000000003</v>
      </c>
      <c r="J35" s="15" t="s">
        <v>14</v>
      </c>
      <c r="K35" s="16">
        <f>I33-H33</f>
        <v>-241.23000000000002</v>
      </c>
      <c r="L35" s="3"/>
      <c r="M35" s="2"/>
      <c r="N35" s="2"/>
      <c r="O35" s="27"/>
    </row>
    <row r="36" spans="1:15" ht="12.75">
      <c r="A36" s="30"/>
      <c r="B36" s="2"/>
      <c r="C36" s="2"/>
      <c r="D36" s="2"/>
      <c r="E36" s="17"/>
      <c r="F36" s="14"/>
      <c r="G36" s="13">
        <f>L33</f>
        <v>0</v>
      </c>
      <c r="H36" s="13" t="s">
        <v>12</v>
      </c>
      <c r="I36" s="13">
        <f>K33</f>
        <v>241.23</v>
      </c>
      <c r="J36" s="13" t="s">
        <v>14</v>
      </c>
      <c r="K36" s="18">
        <f>L33-K33</f>
        <v>-241.23</v>
      </c>
      <c r="L36" s="3"/>
      <c r="M36" s="2"/>
      <c r="N36" s="2"/>
      <c r="O36" s="27"/>
    </row>
    <row r="37" spans="1:15" ht="12.75">
      <c r="A37" s="30"/>
      <c r="B37" s="2"/>
      <c r="C37" s="2"/>
      <c r="D37" s="2"/>
      <c r="E37" s="17"/>
      <c r="F37" s="14"/>
      <c r="G37" s="13">
        <f>H33</f>
        <v>253.22000000000003</v>
      </c>
      <c r="H37" s="13" t="s">
        <v>12</v>
      </c>
      <c r="I37" s="13">
        <f>K33</f>
        <v>241.23</v>
      </c>
      <c r="J37" s="13" t="s">
        <v>14</v>
      </c>
      <c r="K37" s="18">
        <f>H33-K33</f>
        <v>11.990000000000038</v>
      </c>
      <c r="L37" s="3"/>
      <c r="M37" s="2"/>
      <c r="N37" s="2"/>
      <c r="O37" s="27"/>
    </row>
    <row r="38" spans="1:15" ht="13.5" thickBot="1">
      <c r="A38" s="30"/>
      <c r="B38" s="2"/>
      <c r="C38" s="2"/>
      <c r="D38" s="2"/>
      <c r="E38" s="21"/>
      <c r="F38" s="22"/>
      <c r="G38" s="23">
        <f>I33</f>
        <v>11.990000000000002</v>
      </c>
      <c r="H38" s="23" t="s">
        <v>12</v>
      </c>
      <c r="I38" s="23">
        <f>L33</f>
        <v>0</v>
      </c>
      <c r="J38" s="23" t="s">
        <v>14</v>
      </c>
      <c r="K38" s="24">
        <f>I33-L33</f>
        <v>11.990000000000002</v>
      </c>
      <c r="L38" s="3"/>
      <c r="M38" s="2"/>
      <c r="N38" s="2"/>
      <c r="O38" s="27"/>
    </row>
    <row r="39" spans="1:15" ht="12.75">
      <c r="A39" s="3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7"/>
    </row>
    <row r="40" spans="1:15" ht="12.75">
      <c r="A40" s="3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7"/>
    </row>
    <row r="41" spans="1:15" ht="12.75">
      <c r="A41" s="3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7"/>
    </row>
    <row r="42" spans="1:15" ht="12.75">
      <c r="A42" s="3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7"/>
    </row>
    <row r="43" spans="1:15" ht="12.75">
      <c r="A43" s="3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7"/>
    </row>
    <row r="44" spans="1:15" ht="12.75">
      <c r="A44" s="3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7"/>
    </row>
    <row r="45" spans="1:15" ht="12.75">
      <c r="A45" s="3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7"/>
    </row>
    <row r="46" spans="1:15" ht="12.75">
      <c r="A46" s="3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7"/>
    </row>
    <row r="47" spans="1:15" ht="12.75">
      <c r="A47" s="3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7"/>
    </row>
    <row r="48" spans="1:15" ht="12.75">
      <c r="A48" s="3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7"/>
    </row>
    <row r="49" spans="1:15" ht="12.75">
      <c r="A49" s="30"/>
      <c r="B49" s="2"/>
      <c r="C49" s="2"/>
      <c r="D49" s="2"/>
      <c r="M49" s="2"/>
      <c r="N49" s="2"/>
      <c r="O49" s="27"/>
    </row>
    <row r="50" spans="1:15" ht="12.75">
      <c r="A50" s="30"/>
      <c r="B50" s="2"/>
      <c r="C50" s="2"/>
      <c r="D50" s="2"/>
      <c r="M50" s="2"/>
      <c r="N50" s="2"/>
      <c r="O50" s="27"/>
    </row>
    <row r="51" spans="1:15" ht="12.75">
      <c r="A51" s="30"/>
      <c r="B51" s="2"/>
      <c r="C51" s="2"/>
      <c r="D51" s="2"/>
      <c r="M51" s="2"/>
      <c r="N51" s="2"/>
      <c r="O51" s="27"/>
    </row>
    <row r="52" spans="1:15" ht="12.75">
      <c r="A52" s="30"/>
      <c r="B52" s="2"/>
      <c r="C52" s="2"/>
      <c r="D52" s="2"/>
      <c r="M52" s="2"/>
      <c r="N52" s="2"/>
      <c r="O52" s="27"/>
    </row>
    <row r="53" spans="1:15" ht="12.75">
      <c r="A53" s="30"/>
      <c r="B53" s="2"/>
      <c r="C53" s="2"/>
      <c r="D53" s="2"/>
      <c r="M53" s="2"/>
      <c r="N53" s="2"/>
      <c r="O53" s="27"/>
    </row>
    <row r="54" spans="1:15" ht="12.75">
      <c r="A54" s="30"/>
      <c r="B54" s="2"/>
      <c r="C54" s="2"/>
      <c r="D54" s="2"/>
      <c r="M54" s="2"/>
      <c r="N54" s="2"/>
      <c r="O54" s="27"/>
    </row>
    <row r="55" spans="1:15" ht="12.75">
      <c r="A55" s="3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7"/>
    </row>
    <row r="56" spans="1:15" ht="12.75">
      <c r="A56" s="3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7"/>
    </row>
    <row r="57" spans="1:15" ht="12.75">
      <c r="A57" s="3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3"/>
    </row>
    <row r="58" spans="1:15" ht="12.75">
      <c r="A58" s="3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3"/>
    </row>
    <row r="59" spans="1:15" ht="12.75">
      <c r="A59" s="3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3"/>
    </row>
    <row r="60" spans="1:15" ht="12.75">
      <c r="A60" s="3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3"/>
    </row>
    <row r="61" spans="1:15" ht="12.75">
      <c r="A61" s="30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3"/>
    </row>
    <row r="62" spans="1:15" ht="12.75">
      <c r="A62" s="3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3"/>
    </row>
    <row r="63" spans="1:15" ht="12.75">
      <c r="A63" s="30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3"/>
    </row>
    <row r="64" spans="1:15" ht="12.75">
      <c r="A64" s="30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3"/>
    </row>
    <row r="65" spans="1:15" ht="12.75">
      <c r="A65" s="30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3"/>
    </row>
    <row r="66" spans="1:15" ht="12.75">
      <c r="A66" s="30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3"/>
    </row>
    <row r="67" spans="1:15" ht="12.75">
      <c r="A67" s="3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3"/>
    </row>
    <row r="68" spans="1:15" ht="12.75">
      <c r="A68" s="3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3"/>
    </row>
    <row r="69" spans="1:15" ht="12.75">
      <c r="A69" s="3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3"/>
    </row>
    <row r="70" spans="1:15" ht="12.75">
      <c r="A70" s="3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3"/>
    </row>
    <row r="71" spans="1:15" ht="12.75">
      <c r="A71" s="3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3"/>
    </row>
    <row r="72" spans="1:15" ht="12.75">
      <c r="A72" s="3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3"/>
    </row>
    <row r="73" spans="1:15" ht="12.75">
      <c r="A73" s="3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3"/>
    </row>
    <row r="74" spans="1:15" ht="12.75">
      <c r="A74" s="3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3"/>
    </row>
    <row r="75" spans="1:15" ht="12.75">
      <c r="A75" s="3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3"/>
    </row>
    <row r="76" spans="1:15" ht="12.75">
      <c r="A76" s="3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3"/>
    </row>
    <row r="77" spans="1:15" ht="12.75">
      <c r="A77" s="30"/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 s="2"/>
      <c r="N77" s="2"/>
      <c r="O77" s="33"/>
    </row>
    <row r="78" spans="1:15" ht="12.75">
      <c r="A78" s="30"/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2"/>
      <c r="N78" s="2"/>
      <c r="O78" s="33"/>
    </row>
    <row r="79" spans="1:15" ht="12.75">
      <c r="A79" s="30"/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 s="2"/>
      <c r="N79" s="2"/>
      <c r="O79" s="33"/>
    </row>
    <row r="80" spans="1:15" ht="12.75">
      <c r="A80" s="30"/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2"/>
      <c r="N80" s="2"/>
      <c r="O80" s="33"/>
    </row>
    <row r="81" spans="1:15" ht="12.75">
      <c r="A81" s="30"/>
      <c r="B81" s="2"/>
      <c r="C81" s="2"/>
      <c r="D81" s="2"/>
      <c r="E81" s="3"/>
      <c r="F81" s="3"/>
      <c r="G81" s="3"/>
      <c r="H81" s="3"/>
      <c r="I81" s="3"/>
      <c r="J81" s="3"/>
      <c r="K81" s="3"/>
      <c r="L81" s="3"/>
      <c r="M81" s="2"/>
      <c r="N81" s="2"/>
      <c r="O81" s="33"/>
    </row>
    <row r="82" spans="1:15" ht="12.75">
      <c r="A82" s="30"/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 s="2"/>
      <c r="N82" s="2"/>
      <c r="O82" s="33"/>
    </row>
    <row r="83" spans="1:15" ht="12.75">
      <c r="A83" s="3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3"/>
    </row>
    <row r="84" spans="1:15" ht="12.75">
      <c r="A84" s="3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3"/>
    </row>
    <row r="85" spans="1:15" ht="12.75">
      <c r="A85" s="3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3"/>
    </row>
    <row r="86" spans="1:15" ht="12.75">
      <c r="A86" s="3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3"/>
    </row>
    <row r="87" spans="1:15" ht="12.75">
      <c r="A87" s="3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3"/>
    </row>
    <row r="88" spans="1:15" ht="12.75">
      <c r="A88" s="3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3"/>
    </row>
    <row r="89" spans="1:15" ht="12.75">
      <c r="A89" s="3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3"/>
    </row>
    <row r="90" spans="1:15" ht="12.75">
      <c r="A90" s="3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3"/>
    </row>
    <row r="91" spans="1:15" ht="12.75">
      <c r="A91" s="3"/>
      <c r="B91" s="3"/>
      <c r="C91" s="3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33"/>
    </row>
    <row r="92" spans="1:1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2"/>
      <c r="N92" s="2"/>
      <c r="O92" s="33"/>
    </row>
    <row r="93" spans="1:1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</sheetData>
  <mergeCells count="239">
    <mergeCell ref="O89:O90"/>
    <mergeCell ref="O91:O92"/>
    <mergeCell ref="O81:O82"/>
    <mergeCell ref="O83:O84"/>
    <mergeCell ref="O85:O86"/>
    <mergeCell ref="O87:O88"/>
    <mergeCell ref="O73:O74"/>
    <mergeCell ref="O75:O76"/>
    <mergeCell ref="O77:O78"/>
    <mergeCell ref="O79:O80"/>
    <mergeCell ref="O65:O66"/>
    <mergeCell ref="O67:O68"/>
    <mergeCell ref="O69:O70"/>
    <mergeCell ref="O71:O72"/>
    <mergeCell ref="O57:O58"/>
    <mergeCell ref="O59:O60"/>
    <mergeCell ref="O61:O62"/>
    <mergeCell ref="O63:O64"/>
    <mergeCell ref="E35:F35"/>
    <mergeCell ref="A1:N1"/>
    <mergeCell ref="A2:A4"/>
    <mergeCell ref="B2:B4"/>
    <mergeCell ref="C2:D2"/>
    <mergeCell ref="E2:F2"/>
    <mergeCell ref="G2:G3"/>
    <mergeCell ref="H2:I2"/>
    <mergeCell ref="J2:J3"/>
    <mergeCell ref="K2:L2"/>
    <mergeCell ref="M2:N2"/>
    <mergeCell ref="C4:D4"/>
    <mergeCell ref="E4:F4"/>
    <mergeCell ref="H4:I4"/>
    <mergeCell ref="K4:L4"/>
    <mergeCell ref="M4:N4"/>
    <mergeCell ref="A5:A6"/>
    <mergeCell ref="B5:B6"/>
    <mergeCell ref="C5:C6"/>
    <mergeCell ref="D5:D6"/>
    <mergeCell ref="M5:M6"/>
    <mergeCell ref="N5:N6"/>
    <mergeCell ref="E6:E7"/>
    <mergeCell ref="F6:F7"/>
    <mergeCell ref="G6:G7"/>
    <mergeCell ref="O5:O6"/>
    <mergeCell ref="H6:H7"/>
    <mergeCell ref="I6:I7"/>
    <mergeCell ref="J6:J7"/>
    <mergeCell ref="K6:K7"/>
    <mergeCell ref="L6:L7"/>
    <mergeCell ref="M7:M8"/>
    <mergeCell ref="N7:N8"/>
    <mergeCell ref="O7:O8"/>
    <mergeCell ref="H8:H9"/>
    <mergeCell ref="A7:A8"/>
    <mergeCell ref="B7:B8"/>
    <mergeCell ref="C7:C8"/>
    <mergeCell ref="D7:D8"/>
    <mergeCell ref="E8:E9"/>
    <mergeCell ref="F8:F9"/>
    <mergeCell ref="G8:G9"/>
    <mergeCell ref="I8:I9"/>
    <mergeCell ref="J8:J9"/>
    <mergeCell ref="K8:K9"/>
    <mergeCell ref="L8:L9"/>
    <mergeCell ref="A9:A10"/>
    <mergeCell ref="B9:B10"/>
    <mergeCell ref="C9:C10"/>
    <mergeCell ref="D9:D10"/>
    <mergeCell ref="E10:E11"/>
    <mergeCell ref="F10:F11"/>
    <mergeCell ref="G10:G11"/>
    <mergeCell ref="M9:M10"/>
    <mergeCell ref="N9:N10"/>
    <mergeCell ref="O9:O10"/>
    <mergeCell ref="H10:H11"/>
    <mergeCell ref="I10:I11"/>
    <mergeCell ref="J10:J11"/>
    <mergeCell ref="K10:K11"/>
    <mergeCell ref="L10:L11"/>
    <mergeCell ref="M11:M12"/>
    <mergeCell ref="N11:N12"/>
    <mergeCell ref="A11:A12"/>
    <mergeCell ref="B11:B12"/>
    <mergeCell ref="C11:C12"/>
    <mergeCell ref="D11:D12"/>
    <mergeCell ref="O11:O12"/>
    <mergeCell ref="E12:E13"/>
    <mergeCell ref="F12:F13"/>
    <mergeCell ref="G12:G13"/>
    <mergeCell ref="H12:H13"/>
    <mergeCell ref="I12:I13"/>
    <mergeCell ref="J12:J13"/>
    <mergeCell ref="K12:K13"/>
    <mergeCell ref="L12:L13"/>
    <mergeCell ref="M13:M14"/>
    <mergeCell ref="A13:A14"/>
    <mergeCell ref="B13:B14"/>
    <mergeCell ref="C13:C14"/>
    <mergeCell ref="D13:D14"/>
    <mergeCell ref="N13:N14"/>
    <mergeCell ref="O13:O14"/>
    <mergeCell ref="E14:E15"/>
    <mergeCell ref="F14:F15"/>
    <mergeCell ref="G14:G15"/>
    <mergeCell ref="H14:H15"/>
    <mergeCell ref="I14:I15"/>
    <mergeCell ref="J14:J15"/>
    <mergeCell ref="K14:K15"/>
    <mergeCell ref="L14:L15"/>
    <mergeCell ref="A15:A16"/>
    <mergeCell ref="B15:B16"/>
    <mergeCell ref="C15:C16"/>
    <mergeCell ref="D15:D16"/>
    <mergeCell ref="O15:O16"/>
    <mergeCell ref="E16:E17"/>
    <mergeCell ref="F16:F17"/>
    <mergeCell ref="G16:G17"/>
    <mergeCell ref="H16:H17"/>
    <mergeCell ref="I16:I17"/>
    <mergeCell ref="J16:J17"/>
    <mergeCell ref="K16:K17"/>
    <mergeCell ref="O17:O18"/>
    <mergeCell ref="N15:N16"/>
    <mergeCell ref="M17:M18"/>
    <mergeCell ref="N17:N18"/>
    <mergeCell ref="J18:J19"/>
    <mergeCell ref="K18:K19"/>
    <mergeCell ref="L18:L19"/>
    <mergeCell ref="M19:M20"/>
    <mergeCell ref="O19:O20"/>
    <mergeCell ref="L16:L17"/>
    <mergeCell ref="T22:U22"/>
    <mergeCell ref="A17:A18"/>
    <mergeCell ref="B17:B18"/>
    <mergeCell ref="C17:C18"/>
    <mergeCell ref="D17:D18"/>
    <mergeCell ref="H18:H19"/>
    <mergeCell ref="I18:I19"/>
    <mergeCell ref="M15:M16"/>
    <mergeCell ref="E33:F33"/>
    <mergeCell ref="T19:U19"/>
    <mergeCell ref="A19:A20"/>
    <mergeCell ref="B19:B20"/>
    <mergeCell ref="C19:C20"/>
    <mergeCell ref="D19:D20"/>
    <mergeCell ref="E18:E19"/>
    <mergeCell ref="F18:F19"/>
    <mergeCell ref="G18:G19"/>
    <mergeCell ref="N19:N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E20:E21"/>
    <mergeCell ref="F20:F21"/>
    <mergeCell ref="G20:G21"/>
    <mergeCell ref="H20:H21"/>
    <mergeCell ref="I20:I21"/>
    <mergeCell ref="J20:J21"/>
    <mergeCell ref="K20:K21"/>
    <mergeCell ref="L20:L21"/>
    <mergeCell ref="E22:E23"/>
    <mergeCell ref="F22:F23"/>
    <mergeCell ref="G22:G23"/>
    <mergeCell ref="H22:H23"/>
    <mergeCell ref="I22:I23"/>
    <mergeCell ref="J22:J23"/>
    <mergeCell ref="K22:K23"/>
    <mergeCell ref="L22:L23"/>
    <mergeCell ref="E24:E25"/>
    <mergeCell ref="F24:F25"/>
    <mergeCell ref="G24:G25"/>
    <mergeCell ref="H24:H25"/>
    <mergeCell ref="I24:I25"/>
    <mergeCell ref="J24:J25"/>
    <mergeCell ref="K24:K25"/>
    <mergeCell ref="L24:L25"/>
    <mergeCell ref="E26:E27"/>
    <mergeCell ref="F26:F27"/>
    <mergeCell ref="G26:G27"/>
    <mergeCell ref="H26:H27"/>
    <mergeCell ref="I26:I27"/>
    <mergeCell ref="J26:J27"/>
    <mergeCell ref="K26:K27"/>
    <mergeCell ref="L26:L27"/>
    <mergeCell ref="E28:E29"/>
    <mergeCell ref="F28:F29"/>
    <mergeCell ref="G28:G29"/>
    <mergeCell ref="H28:H29"/>
    <mergeCell ref="I28:I29"/>
    <mergeCell ref="J28:J29"/>
    <mergeCell ref="K28:K29"/>
    <mergeCell ref="L28:L29"/>
    <mergeCell ref="E30:E31"/>
    <mergeCell ref="F30:F31"/>
    <mergeCell ref="G30:G31"/>
    <mergeCell ref="H30:H31"/>
    <mergeCell ref="I30:I31"/>
    <mergeCell ref="J30:J31"/>
    <mergeCell ref="K30:K31"/>
    <mergeCell ref="L30:L31"/>
    <mergeCell ref="M21:M22"/>
    <mergeCell ref="N21:N22"/>
    <mergeCell ref="O21:O22"/>
    <mergeCell ref="M23:M24"/>
    <mergeCell ref="N23:N24"/>
    <mergeCell ref="O23:O24"/>
    <mergeCell ref="M25:M26"/>
    <mergeCell ref="N25:N26"/>
    <mergeCell ref="O25:O26"/>
    <mergeCell ref="M27:M28"/>
    <mergeCell ref="N27:N28"/>
    <mergeCell ref="O27:O28"/>
    <mergeCell ref="M29:M30"/>
    <mergeCell ref="N29:N30"/>
    <mergeCell ref="O29:O30"/>
    <mergeCell ref="M31:M32"/>
    <mergeCell ref="N31:N32"/>
    <mergeCell ref="O31:O32"/>
  </mergeCells>
  <printOptions/>
  <pageMargins left="1.1811023622047245" right="0.1968503937007874" top="0.984251968503937" bottom="0.984251968503937" header="0.5118110236220472" footer="0.5118110236220472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Usługi Projektowe Aleksander Ofierzyński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Ofierzyński</dc:creator>
  <cp:keywords/>
  <dc:description/>
  <cp:lastModifiedBy>Ofierzyński</cp:lastModifiedBy>
  <cp:lastPrinted>2008-05-26T09:20:06Z</cp:lastPrinted>
  <dcterms:created xsi:type="dcterms:W3CDTF">2006-12-08T07:10:07Z</dcterms:created>
  <dcterms:modified xsi:type="dcterms:W3CDTF">2008-05-26T09:44:19Z</dcterms:modified>
  <cp:category/>
  <cp:version/>
  <cp:contentType/>
  <cp:contentStatus/>
</cp:coreProperties>
</file>